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na Asghar\Freedom Lend Dropbox\Amna Asghar\With Cashback\Website\TablePress\"/>
    </mc:Choice>
  </mc:AlternateContent>
  <xr:revisionPtr revIDLastSave="0" documentId="13_ncr:1_{BD906C8F-DDF2-49F6-99AE-78FA5E549E25}" xr6:coauthVersionLast="36" xr6:coauthVersionMax="47" xr10:uidLastSave="{00000000-0000-0000-0000-000000000000}"/>
  <bookViews>
    <workbookView xWindow="-105" yWindow="-105" windowWidth="23250" windowHeight="13170" tabRatio="594" xr2:uid="{00000000-000D-0000-FFFF-FFFF00000000}"/>
  </bookViews>
  <sheets>
    <sheet name="Favourite Offers" sheetId="1" r:id="rId1"/>
    <sheet name="Data" sheetId="3" r:id="rId2"/>
    <sheet name="Export" sheetId="2" r:id="rId3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Y10" i="2" l="1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U9" i="2"/>
  <c r="I9" i="2"/>
  <c r="C9" i="2"/>
  <c r="B9" i="2"/>
  <c r="A9" i="2"/>
  <c r="X9" i="2"/>
  <c r="W9" i="2"/>
  <c r="R9" i="2"/>
  <c r="Q9" i="2"/>
  <c r="P9" i="2"/>
  <c r="O9" i="2"/>
  <c r="N9" i="2"/>
  <c r="M9" i="2"/>
  <c r="L9" i="2"/>
  <c r="K9" i="2"/>
  <c r="J9" i="2"/>
  <c r="S9" i="2"/>
  <c r="E9" i="2"/>
  <c r="Y9" i="2"/>
  <c r="V9" i="2"/>
  <c r="T9" i="2"/>
  <c r="H9" i="2"/>
  <c r="G9" i="2"/>
  <c r="F9" i="2"/>
  <c r="D9" i="2"/>
  <c r="Y8" i="2"/>
  <c r="X8" i="2"/>
  <c r="W8" i="2"/>
  <c r="V8" i="2"/>
  <c r="U8" i="2"/>
  <c r="T8" i="2"/>
  <c r="S8" i="2"/>
  <c r="Q8" i="2"/>
  <c r="R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J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I4" i="2"/>
  <c r="H4" i="2"/>
  <c r="G4" i="2"/>
  <c r="F4" i="2"/>
  <c r="E4" i="2"/>
  <c r="D4" i="2"/>
  <c r="C4" i="2"/>
  <c r="B4" i="2"/>
  <c r="A4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A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A1" i="2"/>
  <c r="C2" i="2"/>
  <c r="C1" i="2"/>
  <c r="B2" i="2"/>
  <c r="Y1" i="2"/>
  <c r="X1" i="2"/>
  <c r="W1" i="2"/>
  <c r="V1" i="2"/>
  <c r="U1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F1" i="2"/>
  <c r="E1" i="2"/>
  <c r="D1" i="2" l="1"/>
  <c r="B1" i="2"/>
</calcChain>
</file>

<file path=xl/sharedStrings.xml><?xml version="1.0" encoding="utf-8"?>
<sst xmlns="http://schemas.openxmlformats.org/spreadsheetml/2006/main" count="349" uniqueCount="183">
  <si>
    <t>Lender</t>
  </si>
  <si>
    <t>Min. Borrowing</t>
  </si>
  <si>
    <t>LVR</t>
  </si>
  <si>
    <t>Upfront Fees</t>
  </si>
  <si>
    <t>Ongoing Fees</t>
  </si>
  <si>
    <t>Best No.1</t>
  </si>
  <si>
    <t>Best No.2</t>
  </si>
  <si>
    <t>Best No.3</t>
  </si>
  <si>
    <t>Variable</t>
  </si>
  <si>
    <t>URL</t>
  </si>
  <si>
    <t>Rates</t>
  </si>
  <si>
    <t>Westpac</t>
  </si>
  <si>
    <t>Bank of Queensland</t>
  </si>
  <si>
    <t>ING</t>
  </si>
  <si>
    <t>Best No.4</t>
  </si>
  <si>
    <t>ME Bank</t>
  </si>
  <si>
    <t>Product Title (Chief description)</t>
  </si>
  <si>
    <t>Offset</t>
  </si>
  <si>
    <t>No</t>
  </si>
  <si>
    <t>Yes</t>
  </si>
  <si>
    <t>AMP</t>
  </si>
  <si>
    <t>Commonwealth Bank</t>
  </si>
  <si>
    <t>Best product</t>
  </si>
  <si>
    <t>Comparison (from bank wesite)</t>
  </si>
  <si>
    <t>Fixed</t>
  </si>
  <si>
    <t>Summary</t>
  </si>
  <si>
    <t>ANZ</t>
  </si>
  <si>
    <t>Australian First Mortgage</t>
  </si>
  <si>
    <t>Bank of Melbourne</t>
  </si>
  <si>
    <t xml:space="preserve">Bank SA </t>
  </si>
  <si>
    <t>Beyond Bank</t>
  </si>
  <si>
    <t>Citibank</t>
  </si>
  <si>
    <t>FirstMac</t>
  </si>
  <si>
    <t>Homeloans Ltd</t>
  </si>
  <si>
    <t>LaTrobe Financial</t>
  </si>
  <si>
    <t>Liberty Financial</t>
  </si>
  <si>
    <t>MyState</t>
  </si>
  <si>
    <t>National Australia Bank</t>
  </si>
  <si>
    <t>P&amp;N Bank</t>
  </si>
  <si>
    <t>Pepper Money</t>
  </si>
  <si>
    <t>Qudos Bank</t>
  </si>
  <si>
    <t>Suncorp Bank</t>
  </si>
  <si>
    <t>Teachers Mutual Bank</t>
  </si>
  <si>
    <t>/wp-content/uploads/2018/03/ANZ_155x50.png</t>
  </si>
  <si>
    <t>/wp-content/uploads/2018/03/Commonwealth-Bank_300x50.png</t>
  </si>
  <si>
    <t>/wp-content/uploads/2018/03/NAB_127x50.png</t>
  </si>
  <si>
    <t>/wp-content/uploads/2018/03/Westpac_252x50.png</t>
  </si>
  <si>
    <t>/wp-content/uploads/2018/03/Macquarie-Bank_241x50.png</t>
  </si>
  <si>
    <t>/wp-content/uploads/2018/03/AMP_113x50.png</t>
  </si>
  <si>
    <t>/wp-content/uploads/2018/03/Australian-First-Mortgage_153x50.png</t>
  </si>
  <si>
    <t>/wp-content/uploads/2018/03/Auswide-Bank_153x50.png</t>
  </si>
  <si>
    <t>/wp-content/uploads/2018/03/Bank-of-Melbourne_185x50.png</t>
  </si>
  <si>
    <t>/wp-content/uploads/2018/03/Bank-Of-Queensland_180x50.png</t>
  </si>
  <si>
    <t>/wp-content/uploads/2018/03/Bank-SA_109x50.png</t>
  </si>
  <si>
    <t>/wp-content/uploads/2018/03/Bankwest_233x50.png</t>
  </si>
  <si>
    <t>/wp-content/uploads/2018/03/Citibank_77x50.png</t>
  </si>
  <si>
    <t>/wp-content/uploads/2018/03/Firstmac_147x50.png</t>
  </si>
  <si>
    <t>/wp-content/uploads/2018/03/Heritage-Bank_108x50.png</t>
  </si>
  <si>
    <t>/wp-content/uploads/2018/03/Homeloans-Pty-Ltd_188x50.png</t>
  </si>
  <si>
    <t>/wp-content/uploads/2018/03/ING_197x50.png</t>
  </si>
  <si>
    <t>/wp-content/uploads/2018/03/ME-Bank_50x50.png</t>
  </si>
  <si>
    <t>/wp-content/uploads/2018/03/MyState_172x50.png</t>
  </si>
  <si>
    <t>/wp-content/uploads/2018/03/Pepper-Money_119x50.png</t>
  </si>
  <si>
    <t>/wp-content/uploads/2018/03/Qudos-Bank_136x50.png</t>
  </si>
  <si>
    <t>/wp-content/uploads/2018/03/Resimac_332x50.png</t>
  </si>
  <si>
    <t>/wp-content/uploads/2018/03/St-George-Bank_170x50.png</t>
  </si>
  <si>
    <t>/wp-content/uploads/2018/03/Suncorp_183x50.png</t>
  </si>
  <si>
    <t>/wp-content/uploads/2018/06/Beyond-Bank_205x50.png</t>
  </si>
  <si>
    <t>/wp-content/uploads/2018/06/La-Trobe-Financial_104x50.jpg</t>
  </si>
  <si>
    <t>/wp-content/uploads/2018/06/Liberty_200x50.png</t>
  </si>
  <si>
    <t>/wp-content/uploads/2018/06/PN-Bank_150x50.png</t>
  </si>
  <si>
    <t>/wp-content/uploads/2018/06/Teachers-Mutual-Bank_277x50.png</t>
  </si>
  <si>
    <t>Macquarie Bank</t>
  </si>
  <si>
    <t>Resimac</t>
  </si>
  <si>
    <t>Auswide Bank</t>
  </si>
  <si>
    <t>Heritage Bank</t>
  </si>
  <si>
    <t>/wp-content/uploads/2018/06/Bank-Of-Queensland2_250x281.png</t>
  </si>
  <si>
    <t>/wp-content/uploads/2018/06/ANZ2_301x200.jpg</t>
  </si>
  <si>
    <t>/wp-content/uploads/2018/06/Bankwest2_250x250.png</t>
  </si>
  <si>
    <t>/wp-content/uploads/2018/06/Beyond-Bank2_304x200.png</t>
  </si>
  <si>
    <t>/wp-content/uploads/2018/06/Citibank2_307x200.png</t>
  </si>
  <si>
    <t>/wp-content/uploads/2018/06/Commonwealth-Bank_280x200.jpg</t>
  </si>
  <si>
    <t>/wp-content/uploads/2018/05/Homeloans-Pty-Ltd_400x150.png</t>
  </si>
  <si>
    <t>/wp-content/uploads/2018/06/Liberty2_300x200.png</t>
  </si>
  <si>
    <t>/wp-content/uploads/2018/04/Macquarie2_250x250.jpg</t>
  </si>
  <si>
    <t>/wp-content/uploads/2018/06/ME-Bank_246x246.jpg</t>
  </si>
  <si>
    <t>/wp-content/uploads/2018/06/NAB_250x250.png</t>
  </si>
  <si>
    <t>/wp-content/uploads/2018/06/PN-Bank2_250x250.png</t>
  </si>
  <si>
    <t>/wp-content/uploads/2018/06/St-George-Bank_250x250.png</t>
  </si>
  <si>
    <t>/wp-content/uploads/2018/06/Westpac_365x150.png</t>
  </si>
  <si>
    <t>/wp-content/uploads/2018/06/AMP2_327x150.jpg</t>
  </si>
  <si>
    <t>/wp-content/uploads/2018/06/Australian-First-Mortgage2_460x150.png</t>
  </si>
  <si>
    <t>/wp-content/uploads/2018/06/Auswide-Bank2_430x150.png</t>
  </si>
  <si>
    <t>/wp-content/uploads/2018/06/Bank-of-Melbourne2_450x150.jpg</t>
  </si>
  <si>
    <t>/wp-content/uploads/2018/06/Bank-SA2_312x150.png</t>
  </si>
  <si>
    <t>/wp-content/uploads/2018/06/Firstmac2_416x150.png</t>
  </si>
  <si>
    <t>/wp-content/uploads/2018/06/Heritage-Bank_300x150.jpg</t>
  </si>
  <si>
    <t>/wp-content/uploads/2018/06/La-Trobe-Financial_308x150.jpg</t>
  </si>
  <si>
    <t>/wp-content/uploads/2018/06/MyState2_423x150.png</t>
  </si>
  <si>
    <t>/wp-content/uploads/2018/06/Pepper-Money_300x150.png</t>
  </si>
  <si>
    <t>/wp-content/uploads/2018/06/Qudos-Bank2_383x150.png</t>
  </si>
  <si>
    <t>/wp-content/uploads/2018/06/Suncorp2_294x150.jpg</t>
  </si>
  <si>
    <t>/wp-content/uploads/2018/06/Teachers-Mutual-Bank2_397x150.jpg</t>
  </si>
  <si>
    <t>Bank of Sydney</t>
  </si>
  <si>
    <t>/wp-content/uploads/2018/07/Bank-of-Sydney_204x50.png</t>
  </si>
  <si>
    <t>/wp-content/uploads/2018/07/Bank-of-Sydney2_142x250.png</t>
  </si>
  <si>
    <t>Owner Occupied P&amp;I</t>
  </si>
  <si>
    <t>/wp-content/uploads/2019/03/Resimac_300x200.png</t>
  </si>
  <si>
    <t>Adelaide Bank</t>
  </si>
  <si>
    <t>/wp-content/uploads/2019/07/Adelaide-Bank_171x50.png</t>
  </si>
  <si>
    <t>/wp-content/uploads/2019/07/Adelaide-Bank_286x200.png</t>
  </si>
  <si>
    <t>Bank of China</t>
  </si>
  <si>
    <t>/wp-content/uploads/2019/07/Bank-Of-China_250x250.jpg</t>
  </si>
  <si>
    <t>/wp-content/uploads/2019/07/Bank-Of-China_177x50.png</t>
  </si>
  <si>
    <t>Better Choice</t>
  </si>
  <si>
    <t>/wp-content/uploads/2019/07/Better-Choice_259x50.png</t>
  </si>
  <si>
    <t>/wp-content/uploads/2019/07/Better-Choice_225x225.png</t>
  </si>
  <si>
    <t>/wp-content/uploads/2019/07/Better-Mortgage-Management_250x250.jpg</t>
  </si>
  <si>
    <t>/wp-content/uploads/2019/07/Better-Mortgage-Management_95x50.png</t>
  </si>
  <si>
    <t>Better Mortgage</t>
  </si>
  <si>
    <t>Bluestone</t>
  </si>
  <si>
    <t>/wp-content/uploads/2019/07/Bluestone_182x50.png</t>
  </si>
  <si>
    <t>/wp-content/uploads/2019/07/Bluestone_387x150.png</t>
  </si>
  <si>
    <t xml:space="preserve"> </t>
  </si>
  <si>
    <t>Connective</t>
  </si>
  <si>
    <t>/wp-content/uploads/2019/07/Connective_299x200.jpg</t>
  </si>
  <si>
    <t>/wp-content/uploads/2019/07/Connective_150x50.png</t>
  </si>
  <si>
    <t>Gateway Bank</t>
  </si>
  <si>
    <t>/wp-content/uploads/2019/07/Gateway-Bank_250x250.jpg</t>
  </si>
  <si>
    <t>/wp-content/uploads/2019/07/Gateway-Bank_180x50.png</t>
  </si>
  <si>
    <t>St George Bank</t>
  </si>
  <si>
    <t>Virgin Money</t>
  </si>
  <si>
    <t>/wp-content/uploads/2019/07/Virgin-Money_113x50.png</t>
  </si>
  <si>
    <t>/wp-content/uploads/2019/07/Virgin-Money_225x225.png</t>
  </si>
  <si>
    <t>Bankwest</t>
  </si>
  <si>
    <t>Comparison Calc</t>
  </si>
  <si>
    <t>/wp-content/uploads/2018/06/ING.250x250.jpg</t>
  </si>
  <si>
    <t>Best No.4</t>
    <phoneticPr fontId="6" type="noConversion"/>
  </si>
  <si>
    <t>Investment P&amp;I</t>
    <phoneticPr fontId="6" type="noConversion"/>
  </si>
  <si>
    <t>Investment I/O</t>
    <phoneticPr fontId="6" type="noConversion"/>
  </si>
  <si>
    <t>Owner Construction</t>
    <phoneticPr fontId="6" type="noConversion"/>
  </si>
  <si>
    <t>Best No.2</t>
    <phoneticPr fontId="6" type="noConversion"/>
  </si>
  <si>
    <t>Best No.3</t>
    <phoneticPr fontId="6" type="noConversion"/>
  </si>
  <si>
    <t>Best No.1</t>
    <phoneticPr fontId="6" type="noConversion"/>
  </si>
  <si>
    <t>No</t>
    <phoneticPr fontId="6" type="noConversion"/>
  </si>
  <si>
    <t>/wp-content/uploads/2022/02/86400_360x150.jpg</t>
  </si>
  <si>
    <t>/wp-content/uploads/2022/02/864002_150x50.png</t>
  </si>
  <si>
    <t>FIXED((RATE(25*12,(-150000+(CUMIPMT([rate]/12,25*12,150000,1,25*12,0))-([upfront]+25*[ongoing]+[discharge]))/25/12,150000)*100*12),2)&amp;"%"</t>
    <phoneticPr fontId="6" type="noConversion"/>
  </si>
  <si>
    <t>ubank</t>
  </si>
  <si>
    <t>https://www.ubank.com.au/home-loans/interest-rates-and-fees</t>
  </si>
  <si>
    <t>/wp-content/uploads/2022/05/ubank_208x50.png</t>
  </si>
  <si>
    <t>/wp-content/uploads/2022/05/ubank_536x150.png</t>
  </si>
  <si>
    <t>https://www.macquarie.com.au/home-loans/home-loan-rates.html</t>
  </si>
  <si>
    <t>Basic Home Loan Variable (Construction) - Owner Occupied</t>
  </si>
  <si>
    <t>https://www.amp.com.au/home-loans/loans/professional-package-home-loan</t>
  </si>
  <si>
    <t>https://www.ing.com.au/home-loans.html</t>
  </si>
  <si>
    <t xml:space="preserve">Professional Package Variable (Interest Only) - Investment </t>
  </si>
  <si>
    <t xml:space="preserve">Flexi First Option 2 Year Intro Home Loan Variable **Special** (P&amp;I) - Owner Occupied </t>
  </si>
  <si>
    <t>Essential Home Loan (P &amp; I) - Investment</t>
  </si>
  <si>
    <t>https://www.amp.com.au/home-loans/interest-rates-fees</t>
  </si>
  <si>
    <t xml:space="preserve">Flexi First Option 2 Year Intro Home Loan Variable **Special** (P&amp;I) - Investment  </t>
  </si>
  <si>
    <t>https://www.westpac.com.au/personal-banking/home-loans/variable-interest-rates/</t>
  </si>
  <si>
    <t>Basic Variable Loan *Special* (P&amp;I) - Investment</t>
  </si>
  <si>
    <t>https://www.bankofmelbourne.com.au/personal/home-loans/our-home-loans/basic-home-loan</t>
  </si>
  <si>
    <t>https://www.mebank.com.au/home-loans/</t>
  </si>
  <si>
    <t xml:space="preserve">Basic Variable Loan **Special** (P&amp;I) - Owner Occupied </t>
  </si>
  <si>
    <t xml:space="preserve">Flexible Home Loan Fixed (Member Package) (P &amp; I) - Owner Occupied </t>
  </si>
  <si>
    <t>Fixed Rate Loan (Split with Orange Advantage) (P &amp; I) - Owner Occupied</t>
  </si>
  <si>
    <t>Basic Variable (Interest Only) - Investment</t>
  </si>
  <si>
    <t>https://www1.citibank.com.au/home-loans/</t>
  </si>
  <si>
    <t>https://www.connectivehomeloans.com.au/</t>
  </si>
  <si>
    <t xml:space="preserve">CHL Essentials Variable (P &amp; I) - Owner Occupied </t>
  </si>
  <si>
    <t>Neat Home Loan (P &amp; I) - Owner Occupied</t>
  </si>
  <si>
    <t>https://www.stgeorge.com.au/personal/home-loans/home-loan-interest-rates</t>
  </si>
  <si>
    <t>Fixed Term Loan (No Offset) (P &amp; I) - Owner Occupied</t>
  </si>
  <si>
    <t xml:space="preserve">Own Home Loan Fixed (P &amp; I) - Owner Occupied </t>
  </si>
  <si>
    <t>Mortgage Simplifier Home Loan (P &amp; I)  - Investment</t>
  </si>
  <si>
    <t>Own Home Loan (Interest Only) - Investment</t>
  </si>
  <si>
    <t>Basic Variable Loan *Special* (Interest Only) - Investment</t>
  </si>
  <si>
    <t>Professional Package (Construction) (Interest Only) - Owner Occupied</t>
  </si>
  <si>
    <t xml:space="preserve">Construction Variable (No Offset) (Interest Only) - Owner Occupied </t>
  </si>
  <si>
    <t>Reward Me Variable Construction (P &amp; I) - Owner Occupied</t>
  </si>
  <si>
    <t>https://virginmoney.com.au/home-loans/compare-our-home-loans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</si>
</sst>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\$#,##0_);[Red]\(\$#,##0\)"/>
    <numFmt numFmtId="166" formatCode="&quot;$&quot;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rgb="FFFF00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3" borderId="1" xfId="0" applyFont="1" applyFill="1" applyBorder="1"/>
    <xf numFmtId="166" fontId="4" fillId="3" borderId="1" xfId="0" applyNumberFormat="1" applyFont="1" applyFill="1" applyBorder="1"/>
    <xf numFmtId="49" fontId="4" fillId="3" borderId="1" xfId="0" applyNumberFormat="1" applyFont="1" applyFill="1" applyBorder="1"/>
    <xf numFmtId="0" fontId="4" fillId="0" borderId="0" xfId="0" applyFont="1"/>
    <xf numFmtId="0" fontId="3" fillId="0" borderId="1" xfId="0" applyFont="1" applyBorder="1"/>
    <xf numFmtId="10" fontId="3" fillId="0" borderId="1" xfId="0" applyNumberFormat="1" applyFont="1" applyBorder="1"/>
    <xf numFmtId="166" fontId="3" fillId="0" borderId="1" xfId="1" applyNumberFormat="1" applyFont="1" applyBorder="1"/>
    <xf numFmtId="9" fontId="3" fillId="0" borderId="1" xfId="0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0" fontId="3" fillId="4" borderId="1" xfId="0" applyNumberFormat="1" applyFont="1" applyFill="1" applyBorder="1"/>
    <xf numFmtId="166" fontId="3" fillId="0" borderId="1" xfId="0" applyNumberFormat="1" applyFont="1" applyBorder="1"/>
    <xf numFmtId="166" fontId="3" fillId="0" borderId="0" xfId="0" applyNumberFormat="1" applyFont="1"/>
    <xf numFmtId="49" fontId="3" fillId="0" borderId="0" xfId="0" applyNumberFormat="1" applyFont="1"/>
    <xf numFmtId="166" fontId="0" fillId="0" borderId="0" xfId="0" applyNumberFormat="1"/>
    <xf numFmtId="9" fontId="0" fillId="0" borderId="0" xfId="0" applyNumberFormat="1"/>
    <xf numFmtId="164" fontId="0" fillId="0" borderId="0" xfId="0" applyNumberFormat="1"/>
    <xf numFmtId="10" fontId="0" fillId="0" borderId="0" xfId="0" applyNumberFormat="1"/>
    <xf numFmtId="2" fontId="0" fillId="0" borderId="0" xfId="0" applyNumberFormat="1"/>
    <xf numFmtId="0" fontId="3" fillId="4" borderId="0" xfId="0" applyFont="1" applyFill="1"/>
    <xf numFmtId="0" fontId="3" fillId="0" borderId="3" xfId="0" applyFont="1" applyBorder="1"/>
    <xf numFmtId="166" fontId="3" fillId="4" borderId="1" xfId="0" applyNumberFormat="1" applyFont="1" applyFill="1" applyBorder="1"/>
    <xf numFmtId="9" fontId="3" fillId="4" borderId="1" xfId="0" applyNumberFormat="1" applyFont="1" applyFill="1" applyBorder="1"/>
    <xf numFmtId="164" fontId="3" fillId="4" borderId="1" xfId="0" applyNumberFormat="1" applyFont="1" applyFill="1" applyBorder="1"/>
    <xf numFmtId="0" fontId="5" fillId="0" borderId="1" xfId="2" applyFill="1" applyBorder="1"/>
    <xf numFmtId="0" fontId="4" fillId="3" borderId="1" xfId="0" applyFont="1" applyFill="1" applyBorder="1" applyAlignment="1">
      <alignment horizontal="left"/>
    </xf>
    <xf numFmtId="10" fontId="3" fillId="0" borderId="1" xfId="0" applyNumberFormat="1" applyFont="1" applyBorder="1" applyAlignment="1">
      <alignment horizontal="left"/>
    </xf>
    <xf numFmtId="10" fontId="3" fillId="4" borderId="1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4" borderId="1" xfId="2" applyFill="1" applyBorder="1"/>
    <xf numFmtId="0" fontId="7" fillId="4" borderId="0" xfId="0" applyFont="1" applyFill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0" fontId="8" fillId="4" borderId="1" xfId="0" applyNumberFormat="1" applyFont="1" applyFill="1" applyBorder="1"/>
    <xf numFmtId="166" fontId="8" fillId="4" borderId="1" xfId="0" applyNumberFormat="1" applyFont="1" applyFill="1" applyBorder="1"/>
    <xf numFmtId="9" fontId="8" fillId="4" borderId="1" xfId="0" applyNumberFormat="1" applyFont="1" applyFill="1" applyBorder="1"/>
    <xf numFmtId="164" fontId="8" fillId="4" borderId="1" xfId="0" applyNumberFormat="1" applyFont="1" applyFill="1" applyBorder="1"/>
    <xf numFmtId="0" fontId="8" fillId="4" borderId="1" xfId="0" applyFont="1" applyFill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10" fontId="8" fillId="0" borderId="1" xfId="0" applyNumberFormat="1" applyFont="1" applyBorder="1"/>
    <xf numFmtId="166" fontId="8" fillId="0" borderId="1" xfId="0" applyNumberFormat="1" applyFont="1" applyBorder="1"/>
    <xf numFmtId="9" fontId="8" fillId="0" borderId="1" xfId="0" applyNumberFormat="1" applyFont="1" applyBorder="1"/>
    <xf numFmtId="164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0" fontId="8" fillId="4" borderId="1" xfId="0" applyNumberFormat="1" applyFont="1" applyFill="1" applyBorder="1" applyAlignment="1">
      <alignment horizontal="left"/>
    </xf>
    <xf numFmtId="10" fontId="8" fillId="0" borderId="1" xfId="0" applyNumberFormat="1" applyFont="1" applyBorder="1" applyAlignment="1">
      <alignment horizontal="left"/>
    </xf>
    <xf numFmtId="0" fontId="5" fillId="0" borderId="1" xfId="2" applyBorder="1"/>
    <xf numFmtId="164" fontId="3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estpac.com.au/personal-banking/home-loans/variable-interest-rates/" TargetMode="External"/><Relationship Id="rId13" Type="http://schemas.openxmlformats.org/officeDocument/2006/relationships/hyperlink" Target="https://www.ubank.com.au/home-loans/interest-rates-and-fees" TargetMode="External"/><Relationship Id="rId18" Type="http://schemas.openxmlformats.org/officeDocument/2006/relationships/hyperlink" Target="https://www.amp.com.au/home-loans/interest-rates-fees" TargetMode="External"/><Relationship Id="rId3" Type="http://schemas.openxmlformats.org/officeDocument/2006/relationships/hyperlink" Target="https://www.bankofmelbourne.com.au/personal/home-loans/our-home-loans/basic-home-loan" TargetMode="External"/><Relationship Id="rId21" Type="http://schemas.openxmlformats.org/officeDocument/2006/relationships/hyperlink" Target="https://www.connectivehomeloans.com.au/" TargetMode="External"/><Relationship Id="rId7" Type="http://schemas.openxmlformats.org/officeDocument/2006/relationships/hyperlink" Target="https://www.westpac.com.au/personal-banking/home-loans/variable-interest-rates/" TargetMode="External"/><Relationship Id="rId12" Type="http://schemas.openxmlformats.org/officeDocument/2006/relationships/hyperlink" Target="https://www.connectivehomeloans.com.au/" TargetMode="External"/><Relationship Id="rId17" Type="http://schemas.openxmlformats.org/officeDocument/2006/relationships/hyperlink" Target="https://www.amp.com.au/home-loans/interest-rates-fees" TargetMode="External"/><Relationship Id="rId2" Type="http://schemas.openxmlformats.org/officeDocument/2006/relationships/hyperlink" Target="https://www.amp.com.au/home-loans/loans/professional-package-home-loan" TargetMode="External"/><Relationship Id="rId16" Type="http://schemas.openxmlformats.org/officeDocument/2006/relationships/hyperlink" Target="https://www.bankofmelbourne.com.au/personal/home-loans/our-home-loans/basic-home-loan" TargetMode="External"/><Relationship Id="rId20" Type="http://schemas.openxmlformats.org/officeDocument/2006/relationships/hyperlink" Target="https://www.connectivehomeloans.com.au/" TargetMode="External"/><Relationship Id="rId1" Type="http://schemas.openxmlformats.org/officeDocument/2006/relationships/hyperlink" Target="https://www.ubank.com.au/home-loans/interest-rates-and-fees" TargetMode="External"/><Relationship Id="rId6" Type="http://schemas.openxmlformats.org/officeDocument/2006/relationships/hyperlink" Target="https://www.stgeorge.com.au/personal/home-loans/home-loan-interest-rates" TargetMode="External"/><Relationship Id="rId11" Type="http://schemas.openxmlformats.org/officeDocument/2006/relationships/hyperlink" Target="https://www.mebank.com.au/home-loans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amp.com.au/home-loans/interest-rates-fees" TargetMode="External"/><Relationship Id="rId15" Type="http://schemas.openxmlformats.org/officeDocument/2006/relationships/hyperlink" Target="https://www.ing.com.au/home-loans.html" TargetMode="External"/><Relationship Id="rId23" Type="http://schemas.openxmlformats.org/officeDocument/2006/relationships/hyperlink" Target="https://www.connectivehomeloans.com.au/" TargetMode="External"/><Relationship Id="rId10" Type="http://schemas.openxmlformats.org/officeDocument/2006/relationships/hyperlink" Target="https://www.connectivehomeloans.com.au/" TargetMode="External"/><Relationship Id="rId19" Type="http://schemas.openxmlformats.org/officeDocument/2006/relationships/hyperlink" Target="https://www.suncorp.com.au/banking/home-loans/construction-loans.html" TargetMode="External"/><Relationship Id="rId4" Type="http://schemas.openxmlformats.org/officeDocument/2006/relationships/hyperlink" Target="https://www.86400.com.au/home-loans/rates-fees" TargetMode="External"/><Relationship Id="rId9" Type="http://schemas.openxmlformats.org/officeDocument/2006/relationships/hyperlink" Target="https://www.ubank.com.au/home-loans/interest-rates-and-fees" TargetMode="External"/><Relationship Id="rId14" Type="http://schemas.openxmlformats.org/officeDocument/2006/relationships/hyperlink" Target="https://www.ing.com.au/home-loans.html" TargetMode="External"/><Relationship Id="rId22" Type="http://schemas.openxmlformats.org/officeDocument/2006/relationships/hyperlink" Target="https://www.mebank.com.au/home-loan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="85" zoomScaleNormal="85" workbookViewId="0">
      <selection activeCell="J61" sqref="J61"/>
    </sheetView>
  </sheetViews>
  <sheetFormatPr defaultColWidth="9.140625" defaultRowHeight="15.75"/>
  <cols>
    <col min="1" max="1" width="10.5703125" style="1" bestFit="1" customWidth="1"/>
    <col min="2" max="2" width="14.28515625" style="1" bestFit="1" customWidth="1"/>
    <col min="3" max="3" width="27" style="30" customWidth="1"/>
    <col min="4" max="4" width="9.42578125" style="1" bestFit="1" customWidth="1"/>
    <col min="5" max="5" width="16.7109375" style="14" bestFit="1" customWidth="1"/>
    <col min="6" max="6" width="7.5703125" style="1" bestFit="1" customWidth="1"/>
    <col min="7" max="7" width="14.140625" style="1" bestFit="1" customWidth="1"/>
    <col min="8" max="8" width="14.5703125" style="1" bestFit="1" customWidth="1"/>
    <col min="9" max="9" width="7" style="1" bestFit="1" customWidth="1"/>
    <col min="10" max="10" width="102.85546875" style="1" bestFit="1" customWidth="1"/>
    <col min="11" max="11" width="97.140625" style="15" bestFit="1" customWidth="1"/>
    <col min="12" max="12" width="32.85546875" style="30" customWidth="1"/>
    <col min="13" max="13" width="20.42578125" style="1" customWidth="1"/>
    <col min="14" max="16384" width="9.140625" style="1"/>
  </cols>
  <sheetData>
    <row r="1" spans="1:12">
      <c r="A1" s="52" t="s">
        <v>106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s="5" customFormat="1">
      <c r="A2" s="2" t="s">
        <v>8</v>
      </c>
      <c r="B2" s="2" t="s">
        <v>22</v>
      </c>
      <c r="C2" s="27" t="s">
        <v>0</v>
      </c>
      <c r="D2" s="2" t="s">
        <v>10</v>
      </c>
      <c r="E2" s="3" t="s">
        <v>1</v>
      </c>
      <c r="F2" s="2" t="s">
        <v>2</v>
      </c>
      <c r="G2" s="2" t="s">
        <v>3</v>
      </c>
      <c r="H2" s="2" t="s">
        <v>4</v>
      </c>
      <c r="I2" s="2" t="s">
        <v>17</v>
      </c>
      <c r="J2" s="2" t="s">
        <v>16</v>
      </c>
      <c r="K2" s="4" t="s">
        <v>9</v>
      </c>
      <c r="L2" s="27" t="s">
        <v>23</v>
      </c>
    </row>
    <row r="3" spans="1:12">
      <c r="A3" s="6" t="s">
        <v>143</v>
      </c>
      <c r="B3" s="6" t="s">
        <v>19</v>
      </c>
      <c r="C3" s="34" t="s">
        <v>124</v>
      </c>
      <c r="D3" s="7">
        <v>4.1399999999999999E-2</v>
      </c>
      <c r="E3" s="8">
        <v>20000</v>
      </c>
      <c r="F3" s="9">
        <v>0.7</v>
      </c>
      <c r="G3" s="10">
        <v>395</v>
      </c>
      <c r="H3" s="51">
        <v>0</v>
      </c>
      <c r="I3" s="6" t="s">
        <v>18</v>
      </c>
      <c r="J3" s="6" t="s">
        <v>171</v>
      </c>
      <c r="K3" s="26" t="s">
        <v>170</v>
      </c>
      <c r="L3" s="28">
        <v>3.7199999999999997E-2</v>
      </c>
    </row>
    <row r="4" spans="1:12" s="21" customFormat="1">
      <c r="A4" s="11" t="s">
        <v>141</v>
      </c>
      <c r="B4" s="6" t="s">
        <v>18</v>
      </c>
      <c r="C4" s="34" t="s">
        <v>11</v>
      </c>
      <c r="D4" s="7">
        <v>4.24E-2</v>
      </c>
      <c r="E4" s="13">
        <v>25000</v>
      </c>
      <c r="F4" s="9">
        <v>0.7</v>
      </c>
      <c r="G4" s="10">
        <v>0</v>
      </c>
      <c r="H4" s="51">
        <v>0</v>
      </c>
      <c r="I4" s="6" t="s">
        <v>18</v>
      </c>
      <c r="J4" s="6" t="s">
        <v>157</v>
      </c>
      <c r="K4" s="26" t="s">
        <v>161</v>
      </c>
      <c r="L4" s="28">
        <v>4.0599999999999997E-2</v>
      </c>
    </row>
    <row r="5" spans="1:12">
      <c r="A5" s="11" t="s">
        <v>6</v>
      </c>
      <c r="B5" s="6" t="s">
        <v>18</v>
      </c>
      <c r="C5" s="34" t="s">
        <v>148</v>
      </c>
      <c r="D5" s="7">
        <v>4.2900000000000001E-2</v>
      </c>
      <c r="E5" s="8">
        <v>180000</v>
      </c>
      <c r="F5" s="9">
        <v>0.6</v>
      </c>
      <c r="G5" s="10">
        <v>250</v>
      </c>
      <c r="H5" s="51">
        <v>0</v>
      </c>
      <c r="I5" s="6" t="s">
        <v>18</v>
      </c>
      <c r="J5" s="6" t="s">
        <v>172</v>
      </c>
      <c r="K5" s="50" t="s">
        <v>149</v>
      </c>
      <c r="L5" s="28">
        <v>4.36E-2</v>
      </c>
    </row>
    <row r="6" spans="1:12">
      <c r="A6" s="6" t="s">
        <v>137</v>
      </c>
      <c r="B6" s="6" t="s">
        <v>18</v>
      </c>
      <c r="C6" s="34" t="s">
        <v>130</v>
      </c>
      <c r="D6" s="7">
        <v>4.3400000000000001E-2</v>
      </c>
      <c r="E6" s="8">
        <v>30000</v>
      </c>
      <c r="F6" s="9">
        <v>0.7</v>
      </c>
      <c r="G6" s="10">
        <v>600</v>
      </c>
      <c r="H6" s="51">
        <v>0</v>
      </c>
      <c r="I6" s="6" t="s">
        <v>18</v>
      </c>
      <c r="J6" s="6" t="s">
        <v>165</v>
      </c>
      <c r="K6" s="31" t="s">
        <v>173</v>
      </c>
      <c r="L6" s="28">
        <v>4.3499999999999997E-2</v>
      </c>
    </row>
    <row r="7" spans="1:12" s="5" customFormat="1">
      <c r="A7" s="2" t="s">
        <v>24</v>
      </c>
      <c r="B7" s="2" t="s">
        <v>22</v>
      </c>
      <c r="C7" s="27" t="s">
        <v>0</v>
      </c>
      <c r="D7" s="2" t="s">
        <v>10</v>
      </c>
      <c r="E7" s="3" t="s">
        <v>1</v>
      </c>
      <c r="F7" s="2" t="s">
        <v>2</v>
      </c>
      <c r="G7" s="2" t="s">
        <v>3</v>
      </c>
      <c r="H7" s="2" t="s">
        <v>4</v>
      </c>
      <c r="I7" s="2" t="s">
        <v>17</v>
      </c>
      <c r="J7" s="2" t="s">
        <v>16</v>
      </c>
      <c r="K7" s="4" t="s">
        <v>9</v>
      </c>
      <c r="L7" s="27" t="s">
        <v>23</v>
      </c>
    </row>
    <row r="8" spans="1:12">
      <c r="A8" s="42" t="s">
        <v>143</v>
      </c>
      <c r="B8" s="42" t="s">
        <v>19</v>
      </c>
      <c r="C8" s="41" t="s">
        <v>15</v>
      </c>
      <c r="D8" s="43">
        <v>5.1900000000000002E-2</v>
      </c>
      <c r="E8" s="44">
        <v>40000</v>
      </c>
      <c r="F8" s="45">
        <v>0.8</v>
      </c>
      <c r="G8" s="46">
        <v>360</v>
      </c>
      <c r="H8" s="47">
        <v>0</v>
      </c>
      <c r="I8" s="42" t="s">
        <v>18</v>
      </c>
      <c r="J8" s="6" t="s">
        <v>166</v>
      </c>
      <c r="K8" s="31" t="s">
        <v>164</v>
      </c>
      <c r="L8" s="49">
        <v>4.8099999999999997E-2</v>
      </c>
    </row>
    <row r="9" spans="1:12" s="32" customFormat="1">
      <c r="A9" s="40" t="s">
        <v>141</v>
      </c>
      <c r="B9" s="40" t="s">
        <v>144</v>
      </c>
      <c r="C9" s="41" t="s">
        <v>124</v>
      </c>
      <c r="D9" s="36">
        <v>5.1900000000000002E-2</v>
      </c>
      <c r="E9" s="37">
        <v>10000</v>
      </c>
      <c r="F9" s="38">
        <v>0.8</v>
      </c>
      <c r="G9" s="39">
        <v>648</v>
      </c>
      <c r="H9" s="47">
        <v>0</v>
      </c>
      <c r="I9" s="40" t="s">
        <v>18</v>
      </c>
      <c r="J9" s="6" t="s">
        <v>174</v>
      </c>
      <c r="K9" s="26" t="s">
        <v>170</v>
      </c>
      <c r="L9" s="48">
        <v>4.1099999999999998E-2</v>
      </c>
    </row>
    <row r="10" spans="1:12">
      <c r="A10" s="42" t="s">
        <v>142</v>
      </c>
      <c r="B10" s="42" t="s">
        <v>18</v>
      </c>
      <c r="C10" s="41" t="s">
        <v>13</v>
      </c>
      <c r="D10" s="43">
        <v>5.2900000000000003E-2</v>
      </c>
      <c r="E10" s="44">
        <v>50000</v>
      </c>
      <c r="F10" s="45">
        <v>0.8</v>
      </c>
      <c r="G10" s="46">
        <v>299</v>
      </c>
      <c r="H10" s="47">
        <v>299</v>
      </c>
      <c r="I10" s="42" t="s">
        <v>18</v>
      </c>
      <c r="J10" s="6" t="s">
        <v>167</v>
      </c>
      <c r="K10" s="26" t="s">
        <v>155</v>
      </c>
      <c r="L10" s="49">
        <v>4.5999999999999999E-2</v>
      </c>
    </row>
    <row r="11" spans="1:12" s="32" customFormat="1">
      <c r="A11" s="40" t="s">
        <v>137</v>
      </c>
      <c r="B11" s="40" t="s">
        <v>144</v>
      </c>
      <c r="C11" s="41" t="s">
        <v>148</v>
      </c>
      <c r="D11" s="36">
        <v>5.3400000000000003E-2</v>
      </c>
      <c r="E11" s="37">
        <v>80000</v>
      </c>
      <c r="F11" s="38">
        <v>0.8</v>
      </c>
      <c r="G11" s="39">
        <v>250</v>
      </c>
      <c r="H11" s="47">
        <v>0</v>
      </c>
      <c r="I11" s="40" t="s">
        <v>18</v>
      </c>
      <c r="J11" s="6" t="s">
        <v>175</v>
      </c>
      <c r="K11" s="50" t="s">
        <v>149</v>
      </c>
      <c r="L11" s="48">
        <v>4.41E-2</v>
      </c>
    </row>
    <row r="12" spans="1:12">
      <c r="A12" s="52" t="s">
        <v>138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s="5" customFormat="1">
      <c r="A13" s="2" t="s">
        <v>8</v>
      </c>
      <c r="B13" s="2" t="s">
        <v>22</v>
      </c>
      <c r="C13" s="27" t="s">
        <v>0</v>
      </c>
      <c r="D13" s="2" t="s">
        <v>10</v>
      </c>
      <c r="E13" s="3" t="s">
        <v>1</v>
      </c>
      <c r="F13" s="2" t="s">
        <v>2</v>
      </c>
      <c r="G13" s="2" t="s">
        <v>3</v>
      </c>
      <c r="H13" s="2" t="s">
        <v>4</v>
      </c>
      <c r="I13" s="2" t="s">
        <v>17</v>
      </c>
      <c r="J13" s="2" t="s">
        <v>16</v>
      </c>
      <c r="K13" s="4" t="s">
        <v>9</v>
      </c>
      <c r="L13" s="27" t="s">
        <v>23</v>
      </c>
    </row>
    <row r="14" spans="1:12">
      <c r="A14" s="6" t="s">
        <v>5</v>
      </c>
      <c r="B14" s="6" t="s">
        <v>19</v>
      </c>
      <c r="C14" s="34" t="s">
        <v>20</v>
      </c>
      <c r="D14" s="7">
        <v>4.5400000000000003E-2</v>
      </c>
      <c r="E14" s="13">
        <v>100000</v>
      </c>
      <c r="F14" s="9">
        <v>0.6</v>
      </c>
      <c r="G14" s="25">
        <v>295</v>
      </c>
      <c r="H14" s="47">
        <v>0</v>
      </c>
      <c r="I14" s="11" t="s">
        <v>18</v>
      </c>
      <c r="J14" s="6" t="s">
        <v>158</v>
      </c>
      <c r="K14" s="26" t="s">
        <v>159</v>
      </c>
      <c r="L14" s="28">
        <v>4.6899999999999997E-2</v>
      </c>
    </row>
    <row r="15" spans="1:12">
      <c r="A15" s="6" t="s">
        <v>141</v>
      </c>
      <c r="B15" s="6" t="s">
        <v>144</v>
      </c>
      <c r="C15" s="34" t="s">
        <v>11</v>
      </c>
      <c r="D15" s="7">
        <v>4.5400000000000003E-2</v>
      </c>
      <c r="E15" s="13">
        <v>25000</v>
      </c>
      <c r="F15" s="9">
        <v>0.7</v>
      </c>
      <c r="G15" s="25">
        <v>0</v>
      </c>
      <c r="H15" s="51">
        <v>0</v>
      </c>
      <c r="I15" s="11" t="s">
        <v>18</v>
      </c>
      <c r="J15" s="6" t="s">
        <v>160</v>
      </c>
      <c r="K15" s="26" t="s">
        <v>161</v>
      </c>
      <c r="L15" s="28">
        <v>4.4200000000000003E-2</v>
      </c>
    </row>
    <row r="16" spans="1:12">
      <c r="A16" s="11" t="s">
        <v>142</v>
      </c>
      <c r="B16" s="11" t="s">
        <v>18</v>
      </c>
      <c r="C16" s="34" t="s">
        <v>28</v>
      </c>
      <c r="D16" s="12">
        <v>4.5900000000000003E-2</v>
      </c>
      <c r="E16" s="23">
        <v>30000</v>
      </c>
      <c r="F16" s="24">
        <v>0.7</v>
      </c>
      <c r="G16" s="25">
        <v>0</v>
      </c>
      <c r="H16" s="51">
        <v>0</v>
      </c>
      <c r="I16" s="11" t="s">
        <v>18</v>
      </c>
      <c r="J16" s="6" t="s">
        <v>162</v>
      </c>
      <c r="K16" s="26" t="s">
        <v>163</v>
      </c>
      <c r="L16" s="28">
        <v>4.5999999999999999E-2</v>
      </c>
    </row>
    <row r="17" spans="1:12">
      <c r="A17" s="11" t="s">
        <v>137</v>
      </c>
      <c r="B17" s="11" t="s">
        <v>18</v>
      </c>
      <c r="C17" s="34" t="s">
        <v>13</v>
      </c>
      <c r="D17" s="12">
        <v>4.5900000000000003E-2</v>
      </c>
      <c r="E17" s="23">
        <v>50000</v>
      </c>
      <c r="F17" s="24">
        <v>0.8</v>
      </c>
      <c r="G17" s="25">
        <v>299</v>
      </c>
      <c r="H17" s="51">
        <v>0</v>
      </c>
      <c r="I17" s="11" t="s">
        <v>18</v>
      </c>
      <c r="J17" s="6" t="s">
        <v>176</v>
      </c>
      <c r="K17" s="26" t="s">
        <v>155</v>
      </c>
      <c r="L17" s="29">
        <v>4.7300000000000002E-2</v>
      </c>
    </row>
    <row r="18" spans="1:12">
      <c r="A18" s="52" t="s">
        <v>139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1:12" s="5" customFormat="1">
      <c r="A19" s="2" t="s">
        <v>8</v>
      </c>
      <c r="B19" s="2" t="s">
        <v>22</v>
      </c>
      <c r="C19" s="27" t="s">
        <v>0</v>
      </c>
      <c r="D19" s="2" t="s">
        <v>10</v>
      </c>
      <c r="E19" s="3" t="s">
        <v>1</v>
      </c>
      <c r="F19" s="2" t="s">
        <v>2</v>
      </c>
      <c r="G19" s="2" t="s">
        <v>3</v>
      </c>
      <c r="H19" s="2" t="s">
        <v>4</v>
      </c>
      <c r="I19" s="2" t="s">
        <v>17</v>
      </c>
      <c r="J19" s="2" t="s">
        <v>16</v>
      </c>
      <c r="K19" s="4" t="s">
        <v>9</v>
      </c>
      <c r="L19" s="27" t="s">
        <v>23</v>
      </c>
    </row>
    <row r="20" spans="1:12">
      <c r="A20" s="6" t="s">
        <v>5</v>
      </c>
      <c r="B20" s="6" t="s">
        <v>19</v>
      </c>
      <c r="C20" s="34" t="s">
        <v>148</v>
      </c>
      <c r="D20" s="7">
        <v>4.8899999999999999E-2</v>
      </c>
      <c r="E20" s="13">
        <v>80000</v>
      </c>
      <c r="F20" s="9">
        <v>0.6</v>
      </c>
      <c r="G20" s="10">
        <v>250</v>
      </c>
      <c r="H20" s="47">
        <v>250</v>
      </c>
      <c r="I20" s="6" t="s">
        <v>18</v>
      </c>
      <c r="J20" s="6" t="s">
        <v>177</v>
      </c>
      <c r="K20" s="26" t="s">
        <v>149</v>
      </c>
      <c r="L20" s="28">
        <v>4.4600000000000001E-2</v>
      </c>
    </row>
    <row r="21" spans="1:12">
      <c r="A21" s="6" t="s">
        <v>6</v>
      </c>
      <c r="B21" s="6" t="s">
        <v>18</v>
      </c>
      <c r="C21" s="34" t="s">
        <v>20</v>
      </c>
      <c r="D21" s="7">
        <v>4.8899999999999999E-2</v>
      </c>
      <c r="E21" s="13">
        <v>1000000</v>
      </c>
      <c r="F21" s="9">
        <v>0.6</v>
      </c>
      <c r="G21" s="10">
        <v>295</v>
      </c>
      <c r="H21" s="51">
        <v>349</v>
      </c>
      <c r="I21" s="6" t="s">
        <v>18</v>
      </c>
      <c r="J21" s="6" t="s">
        <v>156</v>
      </c>
      <c r="K21" s="26" t="s">
        <v>154</v>
      </c>
      <c r="L21" s="28">
        <v>4.8000000000000001E-2</v>
      </c>
    </row>
    <row r="22" spans="1:12">
      <c r="A22" s="6" t="s">
        <v>7</v>
      </c>
      <c r="B22" s="6" t="s">
        <v>18</v>
      </c>
      <c r="C22" s="34" t="s">
        <v>28</v>
      </c>
      <c r="D22" s="12">
        <v>4.9399999999999999E-2</v>
      </c>
      <c r="E22" s="13">
        <v>30000</v>
      </c>
      <c r="F22" s="9">
        <v>0.7</v>
      </c>
      <c r="G22" s="10">
        <v>600</v>
      </c>
      <c r="H22" s="51">
        <v>0</v>
      </c>
      <c r="I22" s="6" t="s">
        <v>18</v>
      </c>
      <c r="J22" s="6" t="s">
        <v>178</v>
      </c>
      <c r="K22" s="26" t="s">
        <v>163</v>
      </c>
      <c r="L22" s="28">
        <v>4.5999999999999999E-2</v>
      </c>
    </row>
    <row r="23" spans="1:12">
      <c r="A23" s="6" t="s">
        <v>14</v>
      </c>
      <c r="B23" s="6" t="s">
        <v>18</v>
      </c>
      <c r="C23" s="34" t="s">
        <v>31</v>
      </c>
      <c r="D23" s="12">
        <v>4.9399999999999999E-2</v>
      </c>
      <c r="E23" s="13">
        <v>350000</v>
      </c>
      <c r="F23" s="9">
        <v>0.8</v>
      </c>
      <c r="G23" s="10">
        <v>649</v>
      </c>
      <c r="H23" s="51">
        <v>0</v>
      </c>
      <c r="I23" s="6" t="s">
        <v>18</v>
      </c>
      <c r="J23" s="6" t="s">
        <v>168</v>
      </c>
      <c r="K23" s="26" t="s">
        <v>169</v>
      </c>
      <c r="L23" s="28">
        <v>4.6600000000000003E-2</v>
      </c>
    </row>
    <row r="24" spans="1:12">
      <c r="A24" s="52" t="s">
        <v>140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</row>
    <row r="25" spans="1:12" s="5" customFormat="1">
      <c r="A25" s="2" t="s">
        <v>8</v>
      </c>
      <c r="B25" s="2" t="s">
        <v>22</v>
      </c>
      <c r="C25" s="27" t="s">
        <v>0</v>
      </c>
      <c r="D25" s="2" t="s">
        <v>10</v>
      </c>
      <c r="E25" s="3" t="s">
        <v>1</v>
      </c>
      <c r="F25" s="2" t="s">
        <v>2</v>
      </c>
      <c r="G25" s="2" t="s">
        <v>3</v>
      </c>
      <c r="H25" s="2" t="s">
        <v>4</v>
      </c>
      <c r="I25" s="2" t="s">
        <v>17</v>
      </c>
      <c r="J25" s="2" t="s">
        <v>16</v>
      </c>
      <c r="K25" s="4" t="s">
        <v>9</v>
      </c>
      <c r="L25" s="27" t="s">
        <v>23</v>
      </c>
    </row>
    <row r="26" spans="1:12">
      <c r="A26" s="6" t="s">
        <v>5</v>
      </c>
      <c r="B26" s="6" t="s">
        <v>19</v>
      </c>
      <c r="C26" s="34" t="s">
        <v>124</v>
      </c>
      <c r="D26" s="7">
        <v>4.1300000000000003E-2</v>
      </c>
      <c r="E26" s="8">
        <v>10000</v>
      </c>
      <c r="F26" s="9">
        <v>0.8</v>
      </c>
      <c r="G26" s="10">
        <v>1124</v>
      </c>
      <c r="H26" s="51">
        <v>0</v>
      </c>
      <c r="I26" s="6" t="s">
        <v>18</v>
      </c>
      <c r="J26" s="6" t="s">
        <v>180</v>
      </c>
      <c r="K26" s="26" t="s">
        <v>170</v>
      </c>
      <c r="L26" s="28">
        <v>4.0899999999999999E-2</v>
      </c>
    </row>
    <row r="27" spans="1:12">
      <c r="A27" s="11" t="s">
        <v>6</v>
      </c>
      <c r="B27" s="6" t="s">
        <v>18</v>
      </c>
      <c r="C27" s="34" t="s">
        <v>72</v>
      </c>
      <c r="D27" s="7">
        <v>4.2900000000000001E-2</v>
      </c>
      <c r="E27" s="8">
        <v>150000</v>
      </c>
      <c r="F27" s="9">
        <v>0.6</v>
      </c>
      <c r="G27" s="10">
        <v>1863</v>
      </c>
      <c r="H27" s="51">
        <v>0</v>
      </c>
      <c r="I27" s="6" t="s">
        <v>18</v>
      </c>
      <c r="J27" s="6" t="s">
        <v>153</v>
      </c>
      <c r="K27" s="26" t="s">
        <v>152</v>
      </c>
      <c r="L27" s="28">
        <v>4.0899999999999999E-2</v>
      </c>
    </row>
    <row r="28" spans="1:12">
      <c r="A28" s="11" t="s">
        <v>7</v>
      </c>
      <c r="B28" s="6" t="s">
        <v>18</v>
      </c>
      <c r="C28" s="34" t="s">
        <v>131</v>
      </c>
      <c r="D28" s="7">
        <v>4.6899999999999997E-2</v>
      </c>
      <c r="E28" s="13">
        <v>75000</v>
      </c>
      <c r="F28" s="9">
        <v>0.6</v>
      </c>
      <c r="G28" s="10">
        <v>450</v>
      </c>
      <c r="H28" s="51">
        <v>0</v>
      </c>
      <c r="I28" s="6" t="s">
        <v>18</v>
      </c>
      <c r="J28" s="6" t="s">
        <v>181</v>
      </c>
      <c r="K28" s="26" t="s">
        <v>182</v>
      </c>
      <c r="L28" s="28">
        <v>4.6600000000000003E-2</v>
      </c>
    </row>
    <row r="29" spans="1:12">
      <c r="A29" s="6" t="s">
        <v>14</v>
      </c>
      <c r="B29" s="6" t="s">
        <v>18</v>
      </c>
      <c r="C29" s="34" t="s">
        <v>20</v>
      </c>
      <c r="D29" s="12">
        <v>5.79E-2</v>
      </c>
      <c r="E29" s="13">
        <v>500000</v>
      </c>
      <c r="F29" s="9">
        <v>0.9</v>
      </c>
      <c r="G29" s="10">
        <v>295</v>
      </c>
      <c r="H29" s="51">
        <v>349</v>
      </c>
      <c r="I29" s="6" t="s">
        <v>18</v>
      </c>
      <c r="J29" s="6" t="s">
        <v>179</v>
      </c>
      <c r="K29" s="26" t="s">
        <v>159</v>
      </c>
      <c r="L29" s="28">
        <v>5.16E-2</v>
      </c>
    </row>
    <row r="30" spans="1:12">
      <c r="A30" s="52" t="s">
        <v>25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</row>
    <row r="31" spans="1:12">
      <c r="A31" s="2" t="s">
        <v>25</v>
      </c>
      <c r="B31" s="2" t="s">
        <v>22</v>
      </c>
      <c r="C31" s="27" t="s">
        <v>0</v>
      </c>
      <c r="D31" s="2" t="s">
        <v>10</v>
      </c>
      <c r="E31" s="3" t="s">
        <v>1</v>
      </c>
      <c r="F31" s="2" t="s">
        <v>2</v>
      </c>
      <c r="G31" s="2" t="s">
        <v>3</v>
      </c>
      <c r="H31" s="2" t="s">
        <v>4</v>
      </c>
      <c r="I31" s="2" t="s">
        <v>17</v>
      </c>
      <c r="J31" s="2" t="s">
        <v>16</v>
      </c>
      <c r="K31" s="4" t="s">
        <v>9</v>
      </c>
      <c r="L31" s="27" t="s">
        <v>23</v>
      </c>
    </row>
    <row r="32" spans="1:12">
      <c r="A32" s="6" t="s">
        <v>143</v>
      </c>
      <c r="B32" s="6" t="s">
        <v>19</v>
      </c>
      <c r="C32" s="34" t="s">
        <v>124</v>
      </c>
      <c r="D32" s="7">
        <v>4.1399999999999999E-2</v>
      </c>
      <c r="E32" s="8">
        <v>20000</v>
      </c>
      <c r="F32" s="9">
        <v>0.7</v>
      </c>
      <c r="G32" s="10">
        <v>395</v>
      </c>
      <c r="H32" s="51">
        <v>0</v>
      </c>
      <c r="I32" s="6" t="s">
        <v>18</v>
      </c>
      <c r="J32" s="6" t="s">
        <v>171</v>
      </c>
      <c r="K32" s="26" t="s">
        <v>170</v>
      </c>
      <c r="L32" s="28">
        <v>3.7199999999999997E-2</v>
      </c>
    </row>
    <row r="33" spans="1:12">
      <c r="A33" s="42" t="s">
        <v>5</v>
      </c>
      <c r="B33" s="42" t="s">
        <v>19</v>
      </c>
      <c r="C33" s="41" t="s">
        <v>15</v>
      </c>
      <c r="D33" s="43">
        <v>5.1900000000000002E-2</v>
      </c>
      <c r="E33" s="44">
        <v>40000</v>
      </c>
      <c r="F33" s="45">
        <v>0.8</v>
      </c>
      <c r="G33" s="46">
        <v>360</v>
      </c>
      <c r="H33" s="47">
        <v>0</v>
      </c>
      <c r="I33" s="42" t="s">
        <v>18</v>
      </c>
      <c r="J33" s="6" t="s">
        <v>166</v>
      </c>
      <c r="K33" s="31" t="s">
        <v>164</v>
      </c>
      <c r="L33" s="49">
        <v>4.8099999999999997E-2</v>
      </c>
    </row>
    <row r="34" spans="1:12">
      <c r="A34" s="6" t="s">
        <v>5</v>
      </c>
      <c r="B34" s="6" t="s">
        <v>19</v>
      </c>
      <c r="C34" s="34" t="s">
        <v>20</v>
      </c>
      <c r="D34" s="7">
        <v>4.5400000000000003E-2</v>
      </c>
      <c r="E34" s="13">
        <v>100000</v>
      </c>
      <c r="F34" s="9">
        <v>0.6</v>
      </c>
      <c r="G34" s="25">
        <v>295</v>
      </c>
      <c r="H34" s="51">
        <v>0</v>
      </c>
      <c r="I34" s="11" t="s">
        <v>18</v>
      </c>
      <c r="J34" s="6" t="s">
        <v>158</v>
      </c>
      <c r="K34" s="26" t="s">
        <v>159</v>
      </c>
      <c r="L34" s="28">
        <v>4.6899999999999997E-2</v>
      </c>
    </row>
    <row r="35" spans="1:12">
      <c r="A35" s="6" t="s">
        <v>5</v>
      </c>
      <c r="B35" s="6" t="s">
        <v>19</v>
      </c>
      <c r="C35" s="34" t="s">
        <v>148</v>
      </c>
      <c r="D35" s="7">
        <v>4.8899999999999999E-2</v>
      </c>
      <c r="E35" s="13">
        <v>80000</v>
      </c>
      <c r="F35" s="9">
        <v>0.6</v>
      </c>
      <c r="G35" s="10">
        <v>250</v>
      </c>
      <c r="H35" s="51">
        <v>0</v>
      </c>
      <c r="I35" s="6" t="s">
        <v>18</v>
      </c>
      <c r="J35" s="6" t="s">
        <v>177</v>
      </c>
      <c r="K35" s="26" t="s">
        <v>149</v>
      </c>
      <c r="L35" s="28">
        <v>4.4600000000000001E-2</v>
      </c>
    </row>
    <row r="36" spans="1:12">
      <c r="A36" s="6" t="s">
        <v>5</v>
      </c>
      <c r="B36" s="6" t="s">
        <v>19</v>
      </c>
      <c r="C36" s="34" t="s">
        <v>124</v>
      </c>
      <c r="D36" s="7">
        <v>4.1300000000000003E-2</v>
      </c>
      <c r="E36" s="8">
        <v>10000</v>
      </c>
      <c r="F36" s="9">
        <v>0.8</v>
      </c>
      <c r="G36" s="10">
        <v>1124</v>
      </c>
      <c r="H36" s="51">
        <v>0</v>
      </c>
      <c r="I36" s="6" t="s">
        <v>18</v>
      </c>
      <c r="J36" s="6" t="s">
        <v>180</v>
      </c>
      <c r="K36" s="26" t="s">
        <v>170</v>
      </c>
      <c r="L36" s="28">
        <v>4.0899999999999999E-2</v>
      </c>
    </row>
    <row r="38" spans="1:12">
      <c r="C38" s="35" t="s">
        <v>135</v>
      </c>
      <c r="D38" s="22"/>
    </row>
    <row r="39" spans="1:12">
      <c r="C39" s="30" t="s">
        <v>147</v>
      </c>
      <c r="K39" s="26"/>
      <c r="L39" s="28"/>
    </row>
    <row r="43" spans="1:12">
      <c r="E43" s="1"/>
      <c r="K43" s="1"/>
      <c r="L43" s="1"/>
    </row>
    <row r="44" spans="1:12">
      <c r="A44" s="30"/>
      <c r="C44" s="34"/>
      <c r="D44" s="7"/>
      <c r="E44" s="1"/>
      <c r="K44" s="1"/>
      <c r="L44" s="1"/>
    </row>
    <row r="46" spans="1:12">
      <c r="E46" s="1"/>
      <c r="K46" s="31"/>
      <c r="L46" s="1"/>
    </row>
  </sheetData>
  <mergeCells count="5">
    <mergeCell ref="A1:L1"/>
    <mergeCell ref="A12:L12"/>
    <mergeCell ref="A18:L18"/>
    <mergeCell ref="A24:L24"/>
    <mergeCell ref="A30:L30"/>
  </mergeCells>
  <phoneticPr fontId="6" type="noConversion"/>
  <dataValidations count="1">
    <dataValidation type="list" allowBlank="1" showInputMessage="1" showErrorMessage="1" sqref="B26:B29 I20:I23 I26:I29 I14:I17 B20:B23 B14:B17 B3:B6 I3:I6 B8:B11 I8:I11 I32:I36 B32:B36" xr:uid="{00000000-0002-0000-0000-000000000000}">
      <formula1>"Yes,No"</formula1>
    </dataValidation>
  </dataValidations>
  <hyperlinks>
    <hyperlink ref="K20" r:id="rId1" xr:uid="{5BF5318F-7B94-4054-8F50-1D17DDB394D9}"/>
    <hyperlink ref="K21" r:id="rId2" xr:uid="{9A425B99-771B-470E-A53E-495E03EADCF6}"/>
    <hyperlink ref="K16" r:id="rId3" xr:uid="{1C7EDDDE-9BF7-4DBE-B99C-EF66A9397A0C}"/>
    <hyperlink ref="K35" r:id="rId4" display="https://www.86400.com.au/home-loans/rates-fees" xr:uid="{A1E083B8-C5CE-4CEE-87FE-167B5AC36AAD}"/>
    <hyperlink ref="K34" r:id="rId5" xr:uid="{97B593CC-3628-471A-AFE2-44F71442277E}"/>
    <hyperlink ref="K6" r:id="rId6" xr:uid="{41E75FAB-B423-46CA-B5E6-763447C2CDA5}"/>
    <hyperlink ref="K15" r:id="rId7" xr:uid="{22DFB7CD-8216-4CC0-BF9A-738764A24102}"/>
    <hyperlink ref="K4" r:id="rId8" xr:uid="{53DD4135-CA6F-460B-9274-4447F3DAEF7F}"/>
    <hyperlink ref="K5" r:id="rId9" xr:uid="{A523B5DE-AD1B-441D-ACAA-BDBF703E8294}"/>
    <hyperlink ref="K3" r:id="rId10" xr:uid="{018C09F9-5127-4A7E-8C1B-C6AF2192D058}"/>
    <hyperlink ref="K8" r:id="rId11" xr:uid="{CA613D54-7EF9-4DE5-ADFB-1FC03259A595}"/>
    <hyperlink ref="K9" r:id="rId12" xr:uid="{B45DA361-0646-432E-98A4-7617631B0FF9}"/>
    <hyperlink ref="K11" r:id="rId13" xr:uid="{EAC683C9-4500-4CA3-9847-1A27883B95C9}"/>
    <hyperlink ref="K10" r:id="rId14" xr:uid="{5EFBF79A-77E9-4C3E-879D-15B7915CA830}"/>
    <hyperlink ref="K17" r:id="rId15" xr:uid="{36689412-00B0-4ABB-AEAC-205FDE1A1CE5}"/>
    <hyperlink ref="K22" r:id="rId16" xr:uid="{A8DC7A73-0EE1-4E2A-AD07-E664425C87C7}"/>
    <hyperlink ref="K14" r:id="rId17" xr:uid="{B84F71E4-6345-41F1-98E9-065ECD67F5BC}"/>
    <hyperlink ref="K29" r:id="rId18" xr:uid="{EBF3A177-DD29-4E50-BA15-ABD2CFD09079}"/>
    <hyperlink ref="K27" r:id="rId19" display="https://www.suncorp.com.au/banking/home-loans/construction-loans.html" xr:uid="{87893E00-5F1C-4D23-855A-DF51274041E1}"/>
    <hyperlink ref="K26" r:id="rId20" xr:uid="{1A7398CB-0DC5-472D-9402-BA09BAFA1A00}"/>
    <hyperlink ref="K32" r:id="rId21" xr:uid="{5DA66AF0-6DF1-49BC-8079-42499D0AD91A}"/>
    <hyperlink ref="K33" r:id="rId22" xr:uid="{C16E8157-53D3-4100-A5E4-DA57CC8F1004}"/>
    <hyperlink ref="K36" r:id="rId23" xr:uid="{AE02AEBD-7D7E-4F51-BEAC-840ECF20558A}"/>
  </hyperlinks>
  <pageMargins left="0.7" right="0.7" top="0.75" bottom="0.75" header="0.3" footer="0.3"/>
  <pageSetup paperSize="9" orientation="portrait" r:id="rId2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9B69B4-F917-4D32-934E-4BA941A9CE4D}">
          <x14:formula1>
            <xm:f>Data!$A$1:$A$40</xm:f>
          </x14:formula1>
          <xm:sqref>C14:C17 C44 C3:C6 C8:C11 C20:C23 C26:C29 C32:C36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0"/>
  <sheetViews>
    <sheetView topLeftCell="A10" workbookViewId="0">
      <selection activeCell="C38" sqref="C38"/>
    </sheetView>
  </sheetViews>
  <sheetFormatPr defaultRowHeight="15"/>
  <cols>
    <col min="1" max="1" width="23.5703125" style="33" bestFit="1" customWidth="1"/>
    <col min="2" max="2" width="67.5703125" bestFit="1" customWidth="1"/>
    <col min="3" max="3" width="69" bestFit="1" customWidth="1"/>
  </cols>
  <sheetData>
    <row r="1" spans="1:4">
      <c r="A1" s="33">
        <v>86400</v>
      </c>
      <c r="B1" t="s">
        <v>146</v>
      </c>
      <c r="C1" t="s">
        <v>145</v>
      </c>
    </row>
    <row r="2" spans="1:4">
      <c r="A2" s="33" t="s">
        <v>108</v>
      </c>
      <c r="B2" t="s">
        <v>109</v>
      </c>
      <c r="C2" t="s">
        <v>110</v>
      </c>
    </row>
    <row r="3" spans="1:4">
      <c r="A3" s="33" t="s">
        <v>20</v>
      </c>
      <c r="B3" t="s">
        <v>48</v>
      </c>
      <c r="C3" t="s">
        <v>90</v>
      </c>
    </row>
    <row r="4" spans="1:4">
      <c r="A4" s="33" t="s">
        <v>26</v>
      </c>
      <c r="B4" t="s">
        <v>43</v>
      </c>
      <c r="C4" t="s">
        <v>77</v>
      </c>
    </row>
    <row r="5" spans="1:4">
      <c r="A5" s="33" t="s">
        <v>27</v>
      </c>
      <c r="B5" t="s">
        <v>49</v>
      </c>
      <c r="C5" t="s">
        <v>91</v>
      </c>
    </row>
    <row r="6" spans="1:4">
      <c r="A6" s="33" t="s">
        <v>74</v>
      </c>
      <c r="B6" t="s">
        <v>50</v>
      </c>
      <c r="C6" t="s">
        <v>92</v>
      </c>
    </row>
    <row r="7" spans="1:4">
      <c r="A7" s="33" t="s">
        <v>111</v>
      </c>
      <c r="B7" t="s">
        <v>113</v>
      </c>
      <c r="C7" t="s">
        <v>112</v>
      </c>
    </row>
    <row r="8" spans="1:4">
      <c r="A8" s="33" t="s">
        <v>28</v>
      </c>
      <c r="B8" t="s">
        <v>51</v>
      </c>
      <c r="C8" t="s">
        <v>93</v>
      </c>
    </row>
    <row r="9" spans="1:4">
      <c r="A9" s="33" t="s">
        <v>12</v>
      </c>
      <c r="B9" t="s">
        <v>52</v>
      </c>
      <c r="C9" t="s">
        <v>76</v>
      </c>
    </row>
    <row r="10" spans="1:4">
      <c r="A10" s="33" t="s">
        <v>103</v>
      </c>
      <c r="B10" t="s">
        <v>104</v>
      </c>
      <c r="C10" t="s">
        <v>105</v>
      </c>
    </row>
    <row r="11" spans="1:4">
      <c r="A11" s="33" t="s">
        <v>29</v>
      </c>
      <c r="B11" t="s">
        <v>53</v>
      </c>
      <c r="C11" t="s">
        <v>94</v>
      </c>
    </row>
    <row r="12" spans="1:4">
      <c r="A12" s="33" t="s">
        <v>134</v>
      </c>
      <c r="B12" t="s">
        <v>54</v>
      </c>
      <c r="C12" t="s">
        <v>78</v>
      </c>
    </row>
    <row r="13" spans="1:4">
      <c r="A13" s="33" t="s">
        <v>114</v>
      </c>
      <c r="B13" t="s">
        <v>115</v>
      </c>
      <c r="C13" t="s">
        <v>116</v>
      </c>
    </row>
    <row r="14" spans="1:4">
      <c r="A14" s="33" t="s">
        <v>119</v>
      </c>
      <c r="B14" t="s">
        <v>118</v>
      </c>
      <c r="C14" t="s">
        <v>117</v>
      </c>
    </row>
    <row r="15" spans="1:4">
      <c r="A15" s="33" t="s">
        <v>30</v>
      </c>
      <c r="B15" t="s">
        <v>67</v>
      </c>
      <c r="C15" t="s">
        <v>79</v>
      </c>
    </row>
    <row r="16" spans="1:4">
      <c r="A16" s="33" t="s">
        <v>120</v>
      </c>
      <c r="B16" t="s">
        <v>121</v>
      </c>
      <c r="C16" t="s">
        <v>122</v>
      </c>
      <c r="D16" t="s">
        <v>123</v>
      </c>
    </row>
    <row r="17" spans="1:3">
      <c r="A17" s="33" t="s">
        <v>31</v>
      </c>
      <c r="B17" t="s">
        <v>55</v>
      </c>
      <c r="C17" t="s">
        <v>80</v>
      </c>
    </row>
    <row r="18" spans="1:3">
      <c r="A18" s="33" t="s">
        <v>21</v>
      </c>
      <c r="B18" t="s">
        <v>44</v>
      </c>
      <c r="C18" t="s">
        <v>81</v>
      </c>
    </row>
    <row r="19" spans="1:3">
      <c r="A19" s="33" t="s">
        <v>124</v>
      </c>
      <c r="B19" t="s">
        <v>126</v>
      </c>
      <c r="C19" t="s">
        <v>125</v>
      </c>
    </row>
    <row r="20" spans="1:3">
      <c r="A20" s="33" t="s">
        <v>32</v>
      </c>
      <c r="B20" t="s">
        <v>56</v>
      </c>
      <c r="C20" t="s">
        <v>95</v>
      </c>
    </row>
    <row r="21" spans="1:3">
      <c r="A21" s="33" t="s">
        <v>127</v>
      </c>
      <c r="B21" t="s">
        <v>129</v>
      </c>
      <c r="C21" t="s">
        <v>128</v>
      </c>
    </row>
    <row r="22" spans="1:3">
      <c r="A22" s="33" t="s">
        <v>75</v>
      </c>
      <c r="B22" t="s">
        <v>57</v>
      </c>
      <c r="C22" t="s">
        <v>96</v>
      </c>
    </row>
    <row r="23" spans="1:3">
      <c r="A23" s="33" t="s">
        <v>33</v>
      </c>
      <c r="B23" t="s">
        <v>58</v>
      </c>
      <c r="C23" t="s">
        <v>82</v>
      </c>
    </row>
    <row r="24" spans="1:3">
      <c r="A24" s="33" t="s">
        <v>13</v>
      </c>
      <c r="B24" t="s">
        <v>59</v>
      </c>
      <c r="C24" t="s">
        <v>136</v>
      </c>
    </row>
    <row r="25" spans="1:3">
      <c r="A25" s="33" t="s">
        <v>34</v>
      </c>
      <c r="B25" t="s">
        <v>68</v>
      </c>
      <c r="C25" t="s">
        <v>97</v>
      </c>
    </row>
    <row r="26" spans="1:3">
      <c r="A26" s="33" t="s">
        <v>35</v>
      </c>
      <c r="B26" t="s">
        <v>69</v>
      </c>
      <c r="C26" t="s">
        <v>83</v>
      </c>
    </row>
    <row r="27" spans="1:3">
      <c r="A27" s="33" t="s">
        <v>72</v>
      </c>
      <c r="B27" t="s">
        <v>47</v>
      </c>
      <c r="C27" t="s">
        <v>84</v>
      </c>
    </row>
    <row r="28" spans="1:3">
      <c r="A28" s="33" t="s">
        <v>15</v>
      </c>
      <c r="B28" t="s">
        <v>60</v>
      </c>
      <c r="C28" t="s">
        <v>85</v>
      </c>
    </row>
    <row r="29" spans="1:3">
      <c r="A29" s="33" t="s">
        <v>36</v>
      </c>
      <c r="B29" t="s">
        <v>61</v>
      </c>
      <c r="C29" t="s">
        <v>98</v>
      </c>
    </row>
    <row r="30" spans="1:3">
      <c r="A30" s="33" t="s">
        <v>37</v>
      </c>
      <c r="B30" t="s">
        <v>45</v>
      </c>
      <c r="C30" t="s">
        <v>86</v>
      </c>
    </row>
    <row r="31" spans="1:3">
      <c r="A31" s="33" t="s">
        <v>38</v>
      </c>
      <c r="B31" t="s">
        <v>70</v>
      </c>
      <c r="C31" t="s">
        <v>87</v>
      </c>
    </row>
    <row r="32" spans="1:3">
      <c r="A32" s="33" t="s">
        <v>39</v>
      </c>
      <c r="B32" t="s">
        <v>62</v>
      </c>
      <c r="C32" t="s">
        <v>99</v>
      </c>
    </row>
    <row r="33" spans="1:3">
      <c r="A33" s="33" t="s">
        <v>40</v>
      </c>
      <c r="B33" t="s">
        <v>63</v>
      </c>
      <c r="C33" t="s">
        <v>100</v>
      </c>
    </row>
    <row r="34" spans="1:3">
      <c r="A34" s="33" t="s">
        <v>73</v>
      </c>
      <c r="B34" t="s">
        <v>64</v>
      </c>
      <c r="C34" t="s">
        <v>107</v>
      </c>
    </row>
    <row r="35" spans="1:3">
      <c r="A35" s="33" t="s">
        <v>130</v>
      </c>
      <c r="B35" t="s">
        <v>65</v>
      </c>
      <c r="C35" t="s">
        <v>88</v>
      </c>
    </row>
    <row r="36" spans="1:3">
      <c r="A36" s="33" t="s">
        <v>41</v>
      </c>
      <c r="B36" t="s">
        <v>66</v>
      </c>
      <c r="C36" t="s">
        <v>101</v>
      </c>
    </row>
    <row r="37" spans="1:3">
      <c r="A37" s="33" t="s">
        <v>42</v>
      </c>
      <c r="B37" t="s">
        <v>71</v>
      </c>
      <c r="C37" t="s">
        <v>102</v>
      </c>
    </row>
    <row r="38" spans="1:3">
      <c r="A38" s="33" t="s">
        <v>148</v>
      </c>
      <c r="B38" t="s">
        <v>150</v>
      </c>
      <c r="C38" t="s">
        <v>151</v>
      </c>
    </row>
    <row r="39" spans="1:3">
      <c r="A39" s="33" t="s">
        <v>131</v>
      </c>
      <c r="B39" t="s">
        <v>132</v>
      </c>
      <c r="C39" t="s">
        <v>133</v>
      </c>
    </row>
    <row r="40" spans="1:3">
      <c r="A40" s="33" t="s">
        <v>11</v>
      </c>
      <c r="B40" t="s">
        <v>46</v>
      </c>
      <c r="C40" t="s">
        <v>89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1"/>
  <sheetViews>
    <sheetView workbookViewId="0">
      <selection activeCell="A6" sqref="A6"/>
    </sheetView>
  </sheetViews>
  <sheetFormatPr defaultRowHeight="15"/>
  <cols>
    <col min="1" max="1" width="8.42578125" bestFit="1" customWidth="1"/>
    <col min="2" max="8" width="8.5703125" bestFit="1" customWidth="1"/>
    <col min="9" max="9" width="9.5703125" bestFit="1" customWidth="1"/>
    <col min="10" max="10" width="8.5703125" bestFit="1" customWidth="1"/>
    <col min="11" max="11" width="8.7109375" customWidth="1"/>
    <col min="12" max="16" width="8.5703125" bestFit="1" customWidth="1"/>
    <col min="17" max="17" width="8.7109375" customWidth="1"/>
    <col min="18" max="19" width="8.5703125" bestFit="1" customWidth="1"/>
    <col min="20" max="20" width="8.5703125" customWidth="1"/>
    <col min="21" max="25" width="8.5703125" bestFit="1" customWidth="1"/>
  </cols>
  <sheetData>
    <row r="1" spans="1:25" s="16" customFormat="1">
      <c r="A1" s="16">
        <f>'Favourite Offers'!E3</f>
        <v>20000</v>
      </c>
      <c r="B1" s="16">
        <f>'Favourite Offers'!E4</f>
        <v>25000</v>
      </c>
      <c r="C1" s="16">
        <f>'Favourite Offers'!E$5</f>
        <v>180000</v>
      </c>
      <c r="D1" s="16">
        <f>'Favourite Offers'!E6</f>
        <v>30000</v>
      </c>
      <c r="E1" s="16">
        <f>'Favourite Offers'!E8</f>
        <v>40000</v>
      </c>
      <c r="F1" s="16">
        <f>'Favourite Offers'!E9</f>
        <v>10000</v>
      </c>
      <c r="G1" s="16">
        <f>'Favourite Offers'!E10</f>
        <v>50000</v>
      </c>
      <c r="H1" s="16">
        <f>'Favourite Offers'!E11</f>
        <v>80000</v>
      </c>
      <c r="I1" s="16">
        <f>'Favourite Offers'!E14</f>
        <v>100000</v>
      </c>
      <c r="J1" s="16">
        <f>'Favourite Offers'!E15</f>
        <v>25000</v>
      </c>
      <c r="K1" s="16">
        <f>'Favourite Offers'!E16</f>
        <v>30000</v>
      </c>
      <c r="L1" s="16">
        <f>'Favourite Offers'!E17</f>
        <v>50000</v>
      </c>
      <c r="M1" s="16">
        <f>'Favourite Offers'!E20</f>
        <v>80000</v>
      </c>
      <c r="N1" s="16">
        <f>'Favourite Offers'!E21</f>
        <v>1000000</v>
      </c>
      <c r="O1" s="16">
        <f>'Favourite Offers'!E22</f>
        <v>30000</v>
      </c>
      <c r="P1" s="16">
        <f>'Favourite Offers'!E23</f>
        <v>350000</v>
      </c>
      <c r="Q1" s="16">
        <f>'Favourite Offers'!E26</f>
        <v>10000</v>
      </c>
      <c r="R1" s="16">
        <f>'Favourite Offers'!E27</f>
        <v>150000</v>
      </c>
      <c r="S1" s="16">
        <f>'Favourite Offers'!E28</f>
        <v>75000</v>
      </c>
      <c r="T1" s="16">
        <f>'Favourite Offers'!E29</f>
        <v>500000</v>
      </c>
      <c r="U1" s="16">
        <f>'Favourite Offers'!E32</f>
        <v>20000</v>
      </c>
      <c r="V1" s="16">
        <f>'Favourite Offers'!E33</f>
        <v>40000</v>
      </c>
      <c r="W1" s="16">
        <f>'Favourite Offers'!E34</f>
        <v>100000</v>
      </c>
      <c r="X1" s="16">
        <f>'Favourite Offers'!E35</f>
        <v>80000</v>
      </c>
      <c r="Y1" s="16">
        <f>'Favourite Offers'!E36</f>
        <v>10000</v>
      </c>
    </row>
    <row r="2" spans="1:25" s="17" customFormat="1">
      <c r="A2" s="17">
        <f>'Favourite Offers'!F3</f>
        <v>0.7</v>
      </c>
      <c r="B2" s="17">
        <f>'Favourite Offers'!F4</f>
        <v>0.7</v>
      </c>
      <c r="C2" s="17">
        <f>'Favourite Offers'!F5</f>
        <v>0.6</v>
      </c>
      <c r="D2" s="17">
        <f>'Favourite Offers'!F6</f>
        <v>0.7</v>
      </c>
      <c r="E2" s="17">
        <f>'Favourite Offers'!F8</f>
        <v>0.8</v>
      </c>
      <c r="F2" s="17">
        <f>'Favourite Offers'!F9</f>
        <v>0.8</v>
      </c>
      <c r="G2" s="17">
        <f>'Favourite Offers'!F10</f>
        <v>0.8</v>
      </c>
      <c r="H2" s="17">
        <f>'Favourite Offers'!F11</f>
        <v>0.8</v>
      </c>
      <c r="I2" s="17">
        <f>'Favourite Offers'!F14</f>
        <v>0.6</v>
      </c>
      <c r="J2" s="17">
        <f>'Favourite Offers'!F15</f>
        <v>0.7</v>
      </c>
      <c r="K2" s="17">
        <f>'Favourite Offers'!F16</f>
        <v>0.7</v>
      </c>
      <c r="L2" s="17">
        <f>'Favourite Offers'!F17</f>
        <v>0.8</v>
      </c>
      <c r="M2" s="17">
        <f>'Favourite Offers'!F20</f>
        <v>0.6</v>
      </c>
      <c r="N2" s="17">
        <f>'Favourite Offers'!F21</f>
        <v>0.6</v>
      </c>
      <c r="O2" s="17">
        <f>'Favourite Offers'!F22</f>
        <v>0.7</v>
      </c>
      <c r="P2" s="17">
        <f>'Favourite Offers'!F23</f>
        <v>0.8</v>
      </c>
      <c r="Q2" s="17">
        <f>'Favourite Offers'!F26</f>
        <v>0.8</v>
      </c>
      <c r="R2" s="17">
        <f>'Favourite Offers'!F27</f>
        <v>0.6</v>
      </c>
      <c r="S2" s="17">
        <f>'Favourite Offers'!F28</f>
        <v>0.6</v>
      </c>
      <c r="T2" s="17">
        <f>'Favourite Offers'!F29</f>
        <v>0.9</v>
      </c>
      <c r="U2" s="17">
        <f>'Favourite Offers'!F32</f>
        <v>0.7</v>
      </c>
      <c r="V2" s="17">
        <f>'Favourite Offers'!F33</f>
        <v>0.8</v>
      </c>
      <c r="W2" s="17">
        <f>'Favourite Offers'!F34</f>
        <v>0.6</v>
      </c>
      <c r="X2" s="17">
        <f>'Favourite Offers'!F35</f>
        <v>0.6</v>
      </c>
      <c r="Y2" s="17">
        <f>'Favourite Offers'!F36</f>
        <v>0.8</v>
      </c>
    </row>
    <row r="3" spans="1:25">
      <c r="A3" s="18">
        <f>'Favourite Offers'!G3</f>
        <v>395</v>
      </c>
      <c r="B3" s="16">
        <f>'Favourite Offers'!G4</f>
        <v>0</v>
      </c>
      <c r="C3" s="18">
        <f>'Favourite Offers'!G5</f>
        <v>250</v>
      </c>
      <c r="D3" s="18">
        <f>'Favourite Offers'!G6</f>
        <v>600</v>
      </c>
      <c r="E3" s="18">
        <f>'Favourite Offers'!G8</f>
        <v>360</v>
      </c>
      <c r="F3" s="18">
        <f>'Favourite Offers'!G9</f>
        <v>648</v>
      </c>
      <c r="G3" s="18">
        <f>'Favourite Offers'!G10</f>
        <v>299</v>
      </c>
      <c r="H3" s="18">
        <f>'Favourite Offers'!G11</f>
        <v>250</v>
      </c>
      <c r="I3" s="18">
        <f>'Favourite Offers'!G14</f>
        <v>295</v>
      </c>
      <c r="J3" s="18">
        <f>'Favourite Offers'!G15</f>
        <v>0</v>
      </c>
      <c r="K3" s="18">
        <f>'Favourite Offers'!G16</f>
        <v>0</v>
      </c>
      <c r="L3" s="18">
        <f>'Favourite Offers'!G17</f>
        <v>299</v>
      </c>
      <c r="M3" s="18">
        <f>'Favourite Offers'!G20</f>
        <v>250</v>
      </c>
      <c r="N3" s="18">
        <f>'Favourite Offers'!G21</f>
        <v>295</v>
      </c>
      <c r="O3" s="18">
        <f>'Favourite Offers'!G22</f>
        <v>600</v>
      </c>
      <c r="P3" s="18">
        <f>'Favourite Offers'!G23</f>
        <v>649</v>
      </c>
      <c r="Q3" s="18">
        <f>'Favourite Offers'!G26</f>
        <v>1124</v>
      </c>
      <c r="R3" s="18">
        <f>'Favourite Offers'!G27</f>
        <v>1863</v>
      </c>
      <c r="S3" s="18">
        <f>'Favourite Offers'!G28</f>
        <v>450</v>
      </c>
      <c r="T3" s="18">
        <f>'Favourite Offers'!G29</f>
        <v>295</v>
      </c>
      <c r="U3" s="18">
        <f>'Favourite Offers'!G32</f>
        <v>395</v>
      </c>
      <c r="V3" s="18">
        <f>'Favourite Offers'!G33</f>
        <v>360</v>
      </c>
      <c r="W3" s="18">
        <f>'Favourite Offers'!G34</f>
        <v>295</v>
      </c>
      <c r="X3" s="18">
        <f>'Favourite Offers'!G35</f>
        <v>250</v>
      </c>
      <c r="Y3" s="18">
        <f>'Favourite Offers'!G36</f>
        <v>1124</v>
      </c>
    </row>
    <row r="4" spans="1:25">
      <c r="A4" s="18">
        <f>'Favourite Offers'!H3</f>
        <v>0</v>
      </c>
      <c r="B4" s="18">
        <f>'Favourite Offers'!H4</f>
        <v>0</v>
      </c>
      <c r="C4" s="18">
        <f>'Favourite Offers'!H5</f>
        <v>0</v>
      </c>
      <c r="D4" s="18">
        <f>'Favourite Offers'!H6</f>
        <v>0</v>
      </c>
      <c r="E4" s="18">
        <f>'Favourite Offers'!H8</f>
        <v>0</v>
      </c>
      <c r="F4" s="18">
        <f>'Favourite Offers'!H9</f>
        <v>0</v>
      </c>
      <c r="G4" s="18">
        <f>'Favourite Offers'!H10</f>
        <v>299</v>
      </c>
      <c r="H4" s="18">
        <f>'Favourite Offers'!H11</f>
        <v>0</v>
      </c>
      <c r="I4" s="18">
        <f>'Favourite Offers'!H14</f>
        <v>0</v>
      </c>
      <c r="J4" s="18">
        <f>'Favourite Offers'!H15</f>
        <v>0</v>
      </c>
      <c r="K4" s="18">
        <f>'Favourite Offers'!H16</f>
        <v>0</v>
      </c>
      <c r="L4" s="18">
        <f>'Favourite Offers'!H17</f>
        <v>0</v>
      </c>
      <c r="M4" s="18">
        <f>'Favourite Offers'!H20</f>
        <v>250</v>
      </c>
      <c r="N4" s="18">
        <f>'Favourite Offers'!H21</f>
        <v>349</v>
      </c>
      <c r="O4" s="18">
        <f>'Favourite Offers'!H22</f>
        <v>0</v>
      </c>
      <c r="P4" s="18">
        <f>'Favourite Offers'!H23</f>
        <v>0</v>
      </c>
      <c r="Q4" s="18">
        <f>'Favourite Offers'!H26</f>
        <v>0</v>
      </c>
      <c r="R4" s="18">
        <f>'Favourite Offers'!H27</f>
        <v>0</v>
      </c>
      <c r="S4" s="18">
        <f>'Favourite Offers'!H28</f>
        <v>0</v>
      </c>
      <c r="T4" s="18">
        <f>'Favourite Offers'!H29</f>
        <v>349</v>
      </c>
      <c r="U4" s="18">
        <f>'Favourite Offers'!H32</f>
        <v>0</v>
      </c>
      <c r="V4" s="18">
        <f>'Favourite Offers'!H33</f>
        <v>0</v>
      </c>
      <c r="W4" s="18">
        <f>'Favourite Offers'!H34</f>
        <v>0</v>
      </c>
      <c r="X4" s="18">
        <f>'Favourite Offers'!H35</f>
        <v>0</v>
      </c>
      <c r="Y4" s="18">
        <f>'Favourite Offers'!H36</f>
        <v>0</v>
      </c>
    </row>
    <row r="5" spans="1:25">
      <c r="A5" t="str">
        <f>IF('Favourite Offers'!I3="Yes","&lt;i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B5" s="16" t="str">
        <f>IF('Favourite Offers'!I4="Yes","&lt;i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C5" t="str">
        <f>IF('Favourite Offers'!I5="Yes","&lt;i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D5" t="str">
        <f>IF('Favourite Offers'!I6="Yes","&lt;i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E5" t="str">
        <f>IF('Favourite Offers'!I8="Yes","&lt;i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F5" t="str">
        <f>IF('Favourite Offers'!I9="Yes","&lt;i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G5" t="str">
        <f>IF('Favourite Offers'!I10="Yes","&lt;i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H5" t="str">
        <f>IF('Favourite Offers'!I11="Yes","&lt;i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I5" t="str">
        <f>IF('Favourite Offers'!I14="Yes","&lt;i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J5" t="str">
        <f>IF('Favourite Offers'!I15="Yes","&lt;i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K5" t="str">
        <f>IF('Favourite Offers'!I16="Yes","&lt;i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L5" t="str">
        <f>IF('Favourite Offers'!I17="Yes","&lt;i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M5" t="str">
        <f>IF('Favourite Offers'!I20="Yes","&lt;i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N5" t="str">
        <f>IF('Favourite Offers'!I21="Yes","&lt;i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O5" t="str">
        <f>IF('Favourite Offers'!I22="Yes","&lt;i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P5" t="str">
        <f>IF('Favourite Offers'!I23="Yes","&lt;i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Q5" t="str">
        <f>IF('Favourite Offers'!I26="Yes","&lt;i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R5" t="str">
        <f>IF('Favourite Offers'!I27="Yes","&lt;i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S5" t="str">
        <f>IF('Favourite Offers'!I28="Yes","&lt;i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T5" t="str">
        <f>IF('Favourite Offers'!I29="Yes","&lt;i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U5" t="str">
        <f>IF('Favourite Offers'!I32="Yes","&lt;i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V5" t="str">
        <f>IF('Favourite Offers'!I33="Yes","&lt;i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W5" t="str">
        <f>IF('Favourite Offers'!I34="Yes","&lt;i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X5" t="str">
        <f>IF('Favourite Offers'!I35="Yes","&lt;i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  <c r="Y5" t="str">
        <f>IF('Favourite Offers'!I36="Yes","&lt;i style="&amp;CHAR(34)&amp;"color:#0088cc;"&amp;CHAR(34)&amp;" class="&amp;CHAR(34)&amp;"fa fa-check"&amp;CHAR(34)&amp;"&gt;&lt;/i&gt;","&lt;i style="&amp;CHAR(34)&amp;"color:#0088cc;"&amp;CHAR(34)&amp;" class="&amp;CHAR(34)&amp;"fa fa-close"&amp;CHAR(34)&amp;"&gt;&lt;/i&gt;")</f>
        <v>&lt;i style="color:#0088cc;" class="fa fa-close"&gt;&lt;/i&gt;</v>
      </c>
    </row>
    <row r="6" spans="1:25">
      <c r="A6" t="str">
        <f>"&lt;a href="&amp;CHAR(34)&amp;'Favourite Offers'!K3&amp;CHAR(34)&amp;" target="&amp;CHAR(34)&amp;"_blank"&amp;CHAR(34)&amp;"&gt;&lt;img src="&amp;CHAR(34)&amp;VLOOKUP('Favourite Offers'!C3,Data!A1:B40,2,FALSE)&amp;CHAR(34)&amp;" alt="&amp;CHAR(34)&amp;'Favourite Offers'!C3&amp;CHAR(34)&amp;"&gt;&lt;/a&gt;"</f>
        <v>&lt;a href="https://www.connectivehomeloans.com.au/" target="_blank"&gt;&lt;img src="/wp-content/uploads/2019/07/Connective_150x50.png" alt="Connective"&gt;&lt;/a&gt;</v>
      </c>
      <c r="B6" s="17" t="str">
        <f>"&lt;a href="&amp;CHAR(34)&amp;'Favourite Offers'!K4&amp;CHAR(34)&amp;" target="&amp;CHAR(34)&amp;"_blank"&amp;CHAR(34)&amp;"&gt;&lt;img src="&amp;CHAR(34)&amp;VLOOKUP('Favourite Offers'!C4,Data!A1:B40,2,FALSE)&amp;CHAR(34)&amp;" alt="&amp;CHAR(34)&amp;'Favourite Offers'!C4&amp;CHAR(34)&amp;"&gt;&lt;/a&gt;"</f>
        <v>&lt;a href="https://www.westpac.com.au/personal-banking/home-loans/variable-interest-rates/" target="_blank"&gt;&lt;img src="/wp-content/uploads/2018/03/Westpac_252x50.png" alt="Westpac"&gt;&lt;/a&gt;</v>
      </c>
      <c r="C6" t="str">
        <f>"&lt;a href="&amp;CHAR(34)&amp;'Favourite Offers'!K5&amp;CHAR(34)&amp;" target="&amp;CHAR(34)&amp;"_blank"&amp;CHAR(34)&amp;"&gt;&lt;img src="&amp;CHAR(34)&amp;VLOOKUP('Favourite Offers'!C5,Data!A1:B40,2,FALSE)&amp;CHAR(34)&amp;" alt="&amp;CHAR(34)&amp;'Favourite Offers'!C5&amp;CHAR(34)&amp;"&gt;&lt;/a&gt;"</f>
        <v>&lt;a href="https://www.ubank.com.au/home-loans/interest-rates-and-fees" target="_blank"&gt;&lt;img src="/wp-content/uploads/2022/05/ubank_208x50.png" alt="ubank"&gt;&lt;/a&gt;</v>
      </c>
      <c r="D6" t="str">
        <f>"&lt;a href="&amp;CHAR(34)&amp;'Favourite Offers'!K6&amp;CHAR(34)&amp;" target="&amp;CHAR(34)&amp;"_blank"&amp;CHAR(34)&amp;"&gt;&lt;img src="&amp;CHAR(34)&amp;VLOOKUP('Favourite Offers'!C6,Data!A1:B40,2,FALSE)&amp;CHAR(34)&amp;" alt="&amp;CHAR(34)&amp;'Favourite Offers'!C6&amp;CHAR(34)&amp;"&gt;&lt;/a&gt;"</f>
        <v>&lt;a href="https://www.stgeorge.com.au/personal/home-loans/home-loan-interest-rates" target="_blank"&gt;&lt;img src="/wp-content/uploads/2018/03/St-George-Bank_170x50.png" alt="St George Bank"&gt;&lt;/a&gt;</v>
      </c>
      <c r="E6" t="e">
        <f>"&lt;a href="&amp;CHAR(34)&amp;'Favourite Offers'!#REF!&amp;CHAR(34)&amp;" target="&amp;CHAR(34)&amp;"_blank"&amp;CHAR(34)&amp;"&gt;&lt;img src="&amp;CHAR(34)&amp;VLOOKUP('Favourite Offers'!C8,Data!A1:B40,2,FALSE)&amp;CHAR(34)&amp;" alt="&amp;CHAR(34)&amp;'Favourite Offers'!C8&amp;CHAR(34)&amp;"&gt;&lt;/a&gt;"</f>
        <v>#REF!</v>
      </c>
      <c r="F6" t="str">
        <f>"&lt;a href="&amp;CHAR(34)&amp;'Favourite Offers'!K8&amp;CHAR(34)&amp;" target="&amp;CHAR(34)&amp;"_blank"&amp;CHAR(34)&amp;"&gt;&lt;img src="&amp;CHAR(34)&amp;VLOOKUP('Favourite Offers'!C9,Data!A1:B40,2,FALSE)&amp;CHAR(34)&amp;" alt="&amp;CHAR(34)&amp;'Favourite Offers'!C9&amp;CHAR(34)&amp;"&gt;&lt;/a&gt;"</f>
        <v>&lt;a href="https://www.mebank.com.au/home-loans/" target="_blank"&gt;&lt;img src="/wp-content/uploads/2019/07/Connective_150x50.png" alt="Connective"&gt;&lt;/a&gt;</v>
      </c>
      <c r="G6" t="str">
        <f>"&lt;a href="&amp;CHAR(34)&amp;'Favourite Offers'!K10&amp;CHAR(34)&amp;" target="&amp;CHAR(34)&amp;"_blank"&amp;CHAR(34)&amp;"&gt;&lt;img src="&amp;CHAR(34)&amp;VLOOKUP('Favourite Offers'!C10,Data!A1:B40,2,FALSE)&amp;CHAR(34)&amp;" alt="&amp;CHAR(34)&amp;'Favourite Offers'!C10&amp;CHAR(34)&amp;"&gt;&lt;/a&gt;"</f>
        <v>&lt;a href="https://www.ing.com.au/home-loans.html" target="_blank"&gt;&lt;img src="/wp-content/uploads/2018/03/ING_197x50.png" alt="ING"&gt;&lt;/a&gt;</v>
      </c>
      <c r="H6" t="str">
        <f>"&lt;a href="&amp;CHAR(34)&amp;'Favourite Offers'!K11&amp;CHAR(34)&amp;" target="&amp;CHAR(34)&amp;"_blank"&amp;CHAR(34)&amp;"&gt;&lt;img src="&amp;CHAR(34)&amp;VLOOKUP('Favourite Offers'!C11,Data!A1:B40,2,FALSE)&amp;CHAR(34)&amp;" alt="&amp;CHAR(34)&amp;'Favourite Offers'!C11&amp;CHAR(34)&amp;"&gt;&lt;/a&gt;"</f>
        <v>&lt;a href="https://www.ubank.com.au/home-loans/interest-rates-and-fees" target="_blank"&gt;&lt;img src="/wp-content/uploads/2022/05/ubank_208x50.png" alt="ubank"&gt;&lt;/a&gt;</v>
      </c>
      <c r="I6" t="str">
        <f>"&lt;a href="&amp;CHAR(34)&amp;'Favourite Offers'!K14&amp;CHAR(34)&amp;" target="&amp;CHAR(34)&amp;"_blank"&amp;CHAR(34)&amp;"&gt;&lt;img src="&amp;CHAR(34)&amp;VLOOKUP('Favourite Offers'!C14,Data!A1:B40,2,FALSE)&amp;CHAR(34)&amp;" alt="&amp;CHAR(34)&amp;'Favourite Offers'!C14&amp;CHAR(34)&amp;"&gt;&lt;/a&gt;"</f>
        <v>&lt;a href="https://www.amp.com.au/home-loans/interest-rates-fees" target="_blank"&gt;&lt;img src="/wp-content/uploads/2018/03/AMP_113x50.png" alt="AMP"&gt;&lt;/a&gt;</v>
      </c>
      <c r="J6" t="str">
        <f>"&lt;a href="&amp;CHAR(34)&amp;'Favourite Offers'!K15&amp;CHAR(34)&amp;" target="&amp;CHAR(34)&amp;"_blank"&amp;CHAR(34)&amp;"&gt;&lt;img src="&amp;CHAR(34)&amp;VLOOKUP('Favourite Offers'!C15,Data!A1:B40,2,FALSE)&amp;CHAR(34)&amp;" alt="&amp;CHAR(34)&amp;'Favourite Offers'!C15&amp;CHAR(34)&amp;"&gt;&lt;/a&gt;"</f>
        <v>&lt;a href="https://www.westpac.com.au/personal-banking/home-loans/variable-interest-rates/" target="_blank"&gt;&lt;img src="/wp-content/uploads/2018/03/Westpac_252x50.png" alt="Westpac"&gt;&lt;/a&gt;</v>
      </c>
      <c r="K6" t="str">
        <f>"&lt;a href="&amp;CHAR(34)&amp;'Favourite Offers'!K16&amp;CHAR(34)&amp;" target="&amp;CHAR(34)&amp;"_blank"&amp;CHAR(34)&amp;"&gt;&lt;img src="&amp;CHAR(34)&amp;VLOOKUP('Favourite Offers'!C16,Data!A1:B40,2,FALSE)&amp;CHAR(34)&amp;" alt="&amp;CHAR(34)&amp;'Favourite Offers'!C16&amp;CHAR(34)&amp;"&gt;&lt;/a&gt;"</f>
        <v>&lt;a href="https://www.bankofmelbourne.com.au/personal/home-loans/our-home-loans/basic-home-loan" target="_blank"&gt;&lt;img src="/wp-content/uploads/2018/03/Bank-of-Melbourne_185x50.png" alt="Bank of Melbourne"&gt;&lt;/a&gt;</v>
      </c>
      <c r="L6" t="str">
        <f>"&lt;a href="&amp;CHAR(34)&amp;'Favourite Offers'!K17&amp;CHAR(34)&amp;" target="&amp;CHAR(34)&amp;"_blank"&amp;CHAR(34)&amp;"&gt;&lt;img src="&amp;CHAR(34)&amp;VLOOKUP('Favourite Offers'!C17,Data!A1:B40,2,FALSE)&amp;CHAR(34)&amp;" alt="&amp;CHAR(34)&amp;'Favourite Offers'!C17&amp;CHAR(34)&amp;"&gt;&lt;/a&gt;"</f>
        <v>&lt;a href="https://www.ing.com.au/home-loans.html" target="_blank"&gt;&lt;img src="/wp-content/uploads/2018/03/ING_197x50.png" alt="ING"&gt;&lt;/a&gt;</v>
      </c>
      <c r="M6" t="str">
        <f>"&lt;a href="&amp;CHAR(34)&amp;'Favourite Offers'!K20&amp;CHAR(34)&amp;" target="&amp;CHAR(34)&amp;"_blank"&amp;CHAR(34)&amp;"&gt;&lt;img src="&amp;CHAR(34)&amp;VLOOKUP('Favourite Offers'!C20,Data!A1:B40,2,FALSE)&amp;CHAR(34)&amp;" alt="&amp;CHAR(34)&amp;'Favourite Offers'!C20&amp;CHAR(34)&amp;"&gt;&lt;/a&gt;"</f>
        <v>&lt;a href="https://www.ubank.com.au/home-loans/interest-rates-and-fees" target="_blank"&gt;&lt;img src="/wp-content/uploads/2022/05/ubank_208x50.png" alt="ubank"&gt;&lt;/a&gt;</v>
      </c>
      <c r="N6" t="str">
        <f>"&lt;a href="&amp;CHAR(34)&amp;'Favourite Offers'!K21&amp;CHAR(34)&amp;" target="&amp;CHAR(34)&amp;"_blank"&amp;CHAR(34)&amp;"&gt;&lt;img src="&amp;CHAR(34)&amp;VLOOKUP('Favourite Offers'!C21,Data!A1:B40,2,FALSE)&amp;CHAR(34)&amp;" alt="&amp;CHAR(34)&amp;'Favourite Offers'!C21&amp;CHAR(34)&amp;"&gt;&lt;/a&gt;"</f>
        <v>&lt;a href="https://www.amp.com.au/home-loans/loans/professional-package-home-loan" target="_blank"&gt;&lt;img src="/wp-content/uploads/2018/03/AMP_113x50.png" alt="AMP"&gt;&lt;/a&gt;</v>
      </c>
      <c r="O6" t="str">
        <f>"&lt;a href="&amp;CHAR(34)&amp;'Favourite Offers'!K22&amp;CHAR(34)&amp;" target="&amp;CHAR(34)&amp;"_blank"&amp;CHAR(34)&amp;"&gt;&lt;img src="&amp;CHAR(34)&amp;VLOOKUP('Favourite Offers'!C22,Data!A1:B40,2,FALSE)&amp;CHAR(34)&amp;" alt="&amp;CHAR(34)&amp;'Favourite Offers'!C22&amp;CHAR(34)&amp;"&gt;&lt;/a&gt;"</f>
        <v>&lt;a href="https://www.bankofmelbourne.com.au/personal/home-loans/our-home-loans/basic-home-loan" target="_blank"&gt;&lt;img src="/wp-content/uploads/2018/03/Bank-of-Melbourne_185x50.png" alt="Bank of Melbourne"&gt;&lt;/a&gt;</v>
      </c>
      <c r="P6" t="str">
        <f>"&lt;a href="&amp;CHAR(34)&amp;'Favourite Offers'!K23&amp;CHAR(34)&amp;" target="&amp;CHAR(34)&amp;"_blank"&amp;CHAR(34)&amp;"&gt;&lt;img src="&amp;CHAR(34)&amp;VLOOKUP('Favourite Offers'!C23,Data!A1:B40,2,FALSE)&amp;CHAR(34)&amp;" alt="&amp;CHAR(34)&amp;'Favourite Offers'!C23&amp;CHAR(34)&amp;"&gt;&lt;/a&gt;"</f>
        <v>&lt;a href="https://www1.citibank.com.au/home-loans/" target="_blank"&gt;&lt;img src="/wp-content/uploads/2018/03/Citibank_77x50.png" alt="Citibank"&gt;&lt;/a&gt;</v>
      </c>
      <c r="Q6" t="str">
        <f>"&lt;a href="&amp;CHAR(34)&amp;'Favourite Offers'!K26&amp;CHAR(34)&amp;" target="&amp;CHAR(34)&amp;"_blank"&amp;CHAR(34)&amp;"&gt;&lt;img src="&amp;CHAR(34)&amp;VLOOKUP('Favourite Offers'!C26,Data!A1:B40,2,FALSE)&amp;CHAR(34)&amp;" alt="&amp;CHAR(34)&amp;'Favourite Offers'!C26&amp;CHAR(34)&amp;"&gt;&lt;/a&gt;"</f>
        <v>&lt;a href="https://www.connectivehomeloans.com.au/" target="_blank"&gt;&lt;img src="/wp-content/uploads/2019/07/Connective_150x50.png" alt="Connective"&gt;&lt;/a&gt;</v>
      </c>
      <c r="R6" t="str">
        <f>"&lt;a href="&amp;CHAR(34)&amp;'Favourite Offers'!K27&amp;CHAR(34)&amp;" target="&amp;CHAR(34)&amp;"_blank"&amp;CHAR(34)&amp;"&gt;&lt;img src="&amp;CHAR(34)&amp;VLOOKUP('Favourite Offers'!C27,Data!A1:B40,2,FALSE)&amp;CHAR(34)&amp;" alt="&amp;CHAR(34)&amp;'Favourite Offers'!C27&amp;CHAR(34)&amp;"&gt;&lt;/a&gt;"</f>
        <v>&lt;a href="https://www.macquarie.com.au/home-loans/home-loan-rates.html" target="_blank"&gt;&lt;img src="/wp-content/uploads/2018/03/Macquarie-Bank_241x50.png" alt="Macquarie Bank"&gt;&lt;/a&gt;</v>
      </c>
      <c r="S6" t="str">
        <f>"&lt;a href="&amp;CHAR(34)&amp;'Favourite Offers'!K28&amp;CHAR(34)&amp;" target="&amp;CHAR(34)&amp;"_blank"&amp;CHAR(34)&amp;"&gt;&lt;img src="&amp;CHAR(34)&amp;VLOOKUP('Favourite Offers'!C28,Data!A1:B40,2,FALSE)&amp;CHAR(34)&amp;" alt="&amp;CHAR(34)&amp;'Favourite Offers'!C28&amp;CHAR(34)&amp;"&gt;&lt;/a&gt;"</f>
        <v>&lt;a href="https://virginmoney.com.au/home-loans/compare-our-home-loans" target="_blank"&gt;&lt;img src="/wp-content/uploads/2019/07/Virgin-Money_113x50.png" alt="Virgin Money"&gt;&lt;/a&gt;</v>
      </c>
      <c r="T6" t="str">
        <f>"&lt;a href="&amp;CHAR(34)&amp;'Favourite Offers'!K29&amp;CHAR(34)&amp;" target="&amp;CHAR(34)&amp;"_blank"&amp;CHAR(34)&amp;"&gt;&lt;img src="&amp;CHAR(34)&amp;VLOOKUP('Favourite Offers'!C29,Data!A1:B40,2,FALSE)&amp;CHAR(34)&amp;" alt="&amp;CHAR(34)&amp;'Favourite Offers'!C29&amp;CHAR(34)&amp;"&gt;&lt;/a&gt;"</f>
        <v>&lt;a href="https://www.amp.com.au/home-loans/interest-rates-fees" target="_blank"&gt;&lt;img src="/wp-content/uploads/2018/03/AMP_113x50.png" alt="AMP"&gt;&lt;/a&gt;</v>
      </c>
      <c r="U6" t="str">
        <f>"&lt;a href="&amp;CHAR(34)&amp;'Favourite Offers'!K32&amp;CHAR(34)&amp;" target="&amp;CHAR(34)&amp;"_blank"&amp;CHAR(34)&amp;"&gt;&lt;img src="&amp;CHAR(34)&amp;VLOOKUP('Favourite Offers'!C32,Data!A1:B40,2,FALSE)&amp;CHAR(34)&amp;" alt="&amp;CHAR(34)&amp;'Favourite Offers'!C32&amp;CHAR(34)&amp;"&gt;&lt;/a&gt;"</f>
        <v>&lt;a href="https://www.connectivehomeloans.com.au/" target="_blank"&gt;&lt;img src="/wp-content/uploads/2019/07/Connective_150x50.png" alt="Connective"&gt;&lt;/a&gt;</v>
      </c>
      <c r="V6" t="str">
        <f>"&lt;a href="&amp;CHAR(34)&amp;'Favourite Offers'!K33&amp;CHAR(34)&amp;" target="&amp;CHAR(34)&amp;"_blank"&amp;CHAR(34)&amp;"&gt;&lt;img src="&amp;CHAR(34)&amp;VLOOKUP('Favourite Offers'!C33,Data!A1:B40,2,FALSE)&amp;CHAR(34)&amp;" alt="&amp;CHAR(34)&amp;'Favourite Offers'!C33&amp;CHAR(34)&amp;"&gt;&lt;/a&gt;"</f>
        <v>&lt;a href="https://www.mebank.com.au/home-loans/" target="_blank"&gt;&lt;img src="/wp-content/uploads/2018/03/ME-Bank_50x50.png" alt="ME Bank"&gt;&lt;/a&gt;</v>
      </c>
      <c r="W6" t="str">
        <f>"&lt;a href="&amp;CHAR(34)&amp;'Favourite Offers'!K34&amp;CHAR(34)&amp;" target="&amp;CHAR(34)&amp;"_blank"&amp;CHAR(34)&amp;"&gt;&lt;img src="&amp;CHAR(34)&amp;VLOOKUP('Favourite Offers'!C34,Data!A1:B40,2,FALSE)&amp;CHAR(34)&amp;" alt="&amp;CHAR(34)&amp;'Favourite Offers'!C34&amp;CHAR(34)&amp;"&gt;&lt;/a&gt;"</f>
        <v>&lt;a href="https://www.amp.com.au/home-loans/interest-rates-fees" target="_blank"&gt;&lt;img src="/wp-content/uploads/2018/03/AMP_113x50.png" alt="AMP"&gt;&lt;/a&gt;</v>
      </c>
      <c r="X6" t="str">
        <f>"&lt;a href="&amp;CHAR(34)&amp;'Favourite Offers'!K35&amp;CHAR(34)&amp;" target="&amp;CHAR(34)&amp;"_blank"&amp;CHAR(34)&amp;"&gt;&lt;img src="&amp;CHAR(34)&amp;VLOOKUP('Favourite Offers'!C35,Data!A1:B40,2,FALSE)&amp;CHAR(34)&amp;" alt="&amp;CHAR(34)&amp;'Favourite Offers'!C35&amp;CHAR(34)&amp;"&gt;&lt;/a&gt;"</f>
        <v>&lt;a href="https://www.ubank.com.au/home-loans/interest-rates-and-fees" target="_blank"&gt;&lt;img src="/wp-content/uploads/2022/05/ubank_208x50.png" alt="ubank"&gt;&lt;/a&gt;</v>
      </c>
      <c r="Y6" t="str">
        <f>"&lt;a href="&amp;CHAR(34)&amp;'Favourite Offers'!K36&amp;CHAR(34)&amp;" target="&amp;CHAR(34)&amp;"_blank"&amp;CHAR(34)&amp;"&gt;&lt;img src="&amp;CHAR(34)&amp;VLOOKUP('Favourite Offers'!C36,Data!A1:B40,2,FALSE)&amp;CHAR(34)&amp;" alt="&amp;CHAR(34)&amp;'Favourite Offers'!C36&amp;CHAR(34)&amp;"&gt;&lt;/a&gt;"</f>
        <v>&lt;a href="https://www.connectivehomeloans.com.au/" target="_blank"&gt;&lt;img src="/wp-content/uploads/2019/07/Connective_150x50.png" alt="Connective"&gt;&lt;/a&gt;</v>
      </c>
    </row>
    <row r="7" spans="1:25" s="20" customFormat="1">
      <c r="A7" s="20">
        <f>'Favourite Offers'!D3*100</f>
        <v>4.1399999999999997</v>
      </c>
      <c r="B7" s="20">
        <f>'Favourite Offers'!D4*100</f>
        <v>4.24</v>
      </c>
      <c r="C7" s="20">
        <f>'Favourite Offers'!D5*100</f>
        <v>4.29</v>
      </c>
      <c r="D7" s="20">
        <f>'Favourite Offers'!D6*100</f>
        <v>4.34</v>
      </c>
      <c r="E7" s="20">
        <f>'Favourite Offers'!D8*100</f>
        <v>5.19</v>
      </c>
      <c r="F7" s="20">
        <f>'Favourite Offers'!D9*100</f>
        <v>5.19</v>
      </c>
      <c r="G7" s="20">
        <f>'Favourite Offers'!D10*100</f>
        <v>5.29</v>
      </c>
      <c r="H7" s="20">
        <f>'Favourite Offers'!D11*100</f>
        <v>5.34</v>
      </c>
      <c r="I7" s="20">
        <f>'Favourite Offers'!D14*100</f>
        <v>4.54</v>
      </c>
      <c r="J7" s="20">
        <f>'Favourite Offers'!D15*100</f>
        <v>4.54</v>
      </c>
      <c r="K7" s="20">
        <f>'Favourite Offers'!D16*100</f>
        <v>4.5900000000000007</v>
      </c>
      <c r="L7" s="20">
        <f>'Favourite Offers'!D17*100</f>
        <v>4.5900000000000007</v>
      </c>
      <c r="M7" s="20">
        <f>'Favourite Offers'!D20*100</f>
        <v>4.8899999999999997</v>
      </c>
      <c r="N7" s="20">
        <f>'Favourite Offers'!D21*100</f>
        <v>4.8899999999999997</v>
      </c>
      <c r="O7" s="20">
        <f>'Favourite Offers'!D22*100</f>
        <v>4.9399999999999995</v>
      </c>
      <c r="P7" s="20">
        <f>'Favourite Offers'!D23*100</f>
        <v>4.9399999999999995</v>
      </c>
      <c r="Q7" s="20">
        <f>'Favourite Offers'!D26*100</f>
        <v>4.1300000000000008</v>
      </c>
      <c r="R7" s="20">
        <f>'Favourite Offers'!D27*100</f>
        <v>4.29</v>
      </c>
      <c r="S7" s="20">
        <f>'Favourite Offers'!D28*100</f>
        <v>4.6899999999999995</v>
      </c>
      <c r="T7" s="20">
        <f>'Favourite Offers'!D29*100</f>
        <v>5.79</v>
      </c>
      <c r="U7" s="20">
        <f>'Favourite Offers'!D32*100</f>
        <v>4.1399999999999997</v>
      </c>
      <c r="V7" s="20">
        <f>'Favourite Offers'!D33*100</f>
        <v>5.19</v>
      </c>
      <c r="W7" s="20">
        <f>'Favourite Offers'!D34*100</f>
        <v>4.54</v>
      </c>
      <c r="X7" s="20">
        <f>'Favourite Offers'!D35*100</f>
        <v>4.8899999999999997</v>
      </c>
      <c r="Y7" s="20">
        <f>'Favourite Offers'!D36*100</f>
        <v>4.1300000000000008</v>
      </c>
    </row>
    <row r="8" spans="1:25">
      <c r="A8" s="19">
        <f>'Favourite Offers'!L3</f>
        <v>3.7199999999999997E-2</v>
      </c>
      <c r="B8" s="19">
        <f>'Favourite Offers'!L4</f>
        <v>4.0599999999999997E-2</v>
      </c>
      <c r="C8" s="19">
        <f>'Favourite Offers'!L5</f>
        <v>4.36E-2</v>
      </c>
      <c r="D8" s="19">
        <f>'Favourite Offers'!L6</f>
        <v>4.3499999999999997E-2</v>
      </c>
      <c r="E8" s="19">
        <f>'Favourite Offers'!L8</f>
        <v>4.8099999999999997E-2</v>
      </c>
      <c r="F8" s="19">
        <f>'Favourite Offers'!L9</f>
        <v>4.1099999999999998E-2</v>
      </c>
      <c r="G8" s="19">
        <f>'Favourite Offers'!L10</f>
        <v>4.5999999999999999E-2</v>
      </c>
      <c r="H8" s="19">
        <f>'Favourite Offers'!L11</f>
        <v>4.41E-2</v>
      </c>
      <c r="I8" s="19">
        <f>'Favourite Offers'!L14</f>
        <v>4.6899999999999997E-2</v>
      </c>
      <c r="J8" s="19">
        <f>'Favourite Offers'!L15</f>
        <v>4.4200000000000003E-2</v>
      </c>
      <c r="K8" s="19">
        <f>'Favourite Offers'!L16</f>
        <v>4.5999999999999999E-2</v>
      </c>
      <c r="L8" s="19">
        <f>'Favourite Offers'!L17</f>
        <v>4.7300000000000002E-2</v>
      </c>
      <c r="M8" s="19">
        <f>'Favourite Offers'!L20</f>
        <v>4.4600000000000001E-2</v>
      </c>
      <c r="N8" s="19">
        <f>'Favourite Offers'!L21</f>
        <v>4.8000000000000001E-2</v>
      </c>
      <c r="O8" s="19">
        <f>'Favourite Offers'!L22</f>
        <v>4.5999999999999999E-2</v>
      </c>
      <c r="P8" s="19">
        <f>'Favourite Offers'!L23</f>
        <v>4.6600000000000003E-2</v>
      </c>
      <c r="Q8" s="19">
        <f>'Favourite Offers'!L26</f>
        <v>4.0899999999999999E-2</v>
      </c>
      <c r="R8" s="19">
        <f>'Favourite Offers'!L27</f>
        <v>4.0899999999999999E-2</v>
      </c>
      <c r="S8" s="19">
        <f>'Favourite Offers'!L28</f>
        <v>4.6600000000000003E-2</v>
      </c>
      <c r="T8" s="19">
        <f>'Favourite Offers'!L29</f>
        <v>5.16E-2</v>
      </c>
      <c r="U8" s="19">
        <f>'Favourite Offers'!L32</f>
        <v>3.7199999999999997E-2</v>
      </c>
      <c r="V8" s="19">
        <f>'Favourite Offers'!L33</f>
        <v>4.8099999999999997E-2</v>
      </c>
      <c r="W8" s="19">
        <f>'Favourite Offers'!L34</f>
        <v>4.6899999999999997E-2</v>
      </c>
      <c r="X8" s="19">
        <f>'Favourite Offers'!L35</f>
        <v>4.4600000000000001E-2</v>
      </c>
      <c r="Y8" s="19">
        <f>'Favourite Offers'!L36</f>
        <v>4.0899999999999999E-2</v>
      </c>
    </row>
    <row r="9" spans="1:25">
      <c r="A9" t="str">
        <f>"/quick-application/?lender="&amp;'Favourite Offers'!C3&amp;"&amp;rate="&amp;'Favourite Offers'!D3*100&amp;"% p.a&amp;product="&amp;SUBSTITUTE('Favourite Offers'!J3,CHAR(38),"")&amp;"&amp;type=Owner Occupied"</f>
        <v>/quick-application/?lender=Connective&amp;rate=4.14% p.a&amp;product=CHL Essentials Variable (P  I) - Owner Occupied &amp;type=Owner Occupied</v>
      </c>
      <c r="B9" t="str">
        <f>"/quick-application/?lender="&amp;'Favourite Offers'!C4&amp;"&amp;rate="&amp;'Favourite Offers'!D4*100&amp;"% p.a&amp;product="&amp;SUBSTITUTE('Favourite Offers'!J4,CHAR(38),"")&amp;"&amp;type=Owner Occupied"</f>
        <v>/quick-application/?lender=Westpac&amp;rate=4.24% p.a&amp;product=Flexi First Option 2 Year Intro Home Loan Variable **Special** (PI) - Owner Occupied &amp;type=Owner Occupied</v>
      </c>
      <c r="C9" t="str">
        <f>"/quick-application/?lender="&amp;'Favourite Offers'!C5&amp;"&amp;rate="&amp;'Favourite Offers'!D5*100&amp;"% p.a&amp;product="&amp;SUBSTITUTE('Favourite Offers'!J5,CHAR(38),"")&amp;"&amp;type=Owner Occupied"</f>
        <v>/quick-application/?lender=ubank&amp;rate=4.29% p.a&amp;product=Neat Home Loan (P  I) - Owner Occupied&amp;type=Owner Occupied</v>
      </c>
      <c r="D9" t="str">
        <f>"/quick-application/?lender="&amp;'Favourite Offers'!C6&amp;"&amp;rate="&amp;'Favourite Offers'!D6*100&amp;"% p.a&amp;product="&amp;SUBSTITUTE('Favourite Offers'!J6,CHAR(38),"")&amp;"&amp;type=Owner Occupied"</f>
        <v>/quick-application/?lender=St George Bank&amp;rate=4.34% p.a&amp;product=Basic Variable Loan **Special** (PI) - Owner Occupied &amp;type=Owner Occupied</v>
      </c>
      <c r="E9" t="str">
        <f>"/quick-application/?lender="&amp;'Favourite Offers'!C8&amp;"&amp;rate="&amp;'Favourite Offers'!D8*100&amp;"% p.a&amp;product="&amp;SUBSTITUTE('Favourite Offers'!J8,CHAR(38),"")&amp;"&amp;type=Owner Occupied"</f>
        <v>/quick-application/?lender=ME Bank&amp;rate=5.19% p.a&amp;product=Flexible Home Loan Fixed (Member Package) (P  I) - Owner Occupied &amp;type=Owner Occupied</v>
      </c>
      <c r="F9" t="str">
        <f>"/quick-application/?lender="&amp;'Favourite Offers'!C9&amp;"&amp;rate="&amp;'Favourite Offers'!D9*100&amp;"% p.a&amp;product="&amp;SUBSTITUTE('Favourite Offers'!J9,CHAR(38),"")&amp;"&amp;type=Owner Occupied"</f>
        <v>/quick-application/?lender=Connective&amp;rate=5.19% p.a&amp;product=Fixed Term Loan (No Offset) (P  I) - Owner Occupied&amp;type=Owner Occupied</v>
      </c>
      <c r="G9" t="str">
        <f>"/quick-application/?lender="&amp;'Favourite Offers'!C10&amp;"&amp;rate="&amp;'Favourite Offers'!D10*100&amp;"% p.a&amp;product="&amp;SUBSTITUTE('Favourite Offers'!J10,CHAR(38),"")&amp;"&amp;type=Owner Occupied"</f>
        <v>/quick-application/?lender=ING&amp;rate=5.29% p.a&amp;product=Fixed Rate Loan (Split with Orange Advantage) (P  I) - Owner Occupied&amp;type=Owner Occupied</v>
      </c>
      <c r="H9" t="str">
        <f>"/quick-application/?lender="&amp;'Favourite Offers'!C11&amp;"&amp;rate="&amp;'Favourite Offers'!D11*100&amp;"% p.a&amp;product="&amp;SUBSTITUTE('Favourite Offers'!J11,CHAR(38),"")&amp;"&amp;type=Owner Occupied"</f>
        <v>/quick-application/?lender=ubank&amp;rate=5.34% p.a&amp;product=Own Home Loan Fixed (P  I) - Owner Occupied &amp;type=Owner Occupied</v>
      </c>
      <c r="I9" t="str">
        <f>"/quick-application/?lender="&amp;'Favourite Offers'!C14&amp;"&amp;rate="&amp;'Favourite Offers'!D14*100&amp;"% p.a&amp;product="&amp;SUBSTITUTE('Favourite Offers'!J14,CHAR(38),"")&amp;"&amp;type=Investment"</f>
        <v>/quick-application/?lender=AMP&amp;rate=4.54% p.a&amp;product=Essential Home Loan (P  I) - Investment&amp;type=Investment</v>
      </c>
      <c r="J9" t="str">
        <f>"/quick-application/?lender="&amp;'Favourite Offers'!C15&amp;"&amp;rate="&amp;'Favourite Offers'!D15*100&amp;"% p.a&amp;product="&amp;SUBSTITUTE('Favourite Offers'!J15,CHAR(38),"")&amp;"&amp;type=Investment"</f>
        <v>/quick-application/?lender=Westpac&amp;rate=4.54% p.a&amp;product=Flexi First Option 2 Year Intro Home Loan Variable **Special** (PI) - Investment  &amp;type=Investment</v>
      </c>
      <c r="K9" t="str">
        <f>"/quick-application/?lender="&amp;'Favourite Offers'!C16&amp;"&amp;rate="&amp;'Favourite Offers'!D16*100&amp;"% p.a&amp;product="&amp;SUBSTITUTE('Favourite Offers'!J16,CHAR(38),"")&amp;"&amp;type=Investment"</f>
        <v>/quick-application/?lender=Bank of Melbourne&amp;rate=4.59% p.a&amp;product=Basic Variable Loan *Special* (PI) - Investment&amp;type=Investment</v>
      </c>
      <c r="L9" t="str">
        <f>"/quick-application/?lender="&amp;'Favourite Offers'!C17&amp;"&amp;rate="&amp;'Favourite Offers'!D17*100&amp;"% p.a&amp;product="&amp;SUBSTITUTE('Favourite Offers'!J17,CHAR(38),"")&amp;"&amp;type=Investment"</f>
        <v>/quick-application/?lender=ING&amp;rate=4.59% p.a&amp;product=Mortgage Simplifier Home Loan (P  I)  - Investment&amp;type=Investment</v>
      </c>
      <c r="M9" t="str">
        <f>"/quick-application/?lender="&amp;'Favourite Offers'!C20&amp;"&amp;rate="&amp;'Favourite Offers'!D20*100&amp;"% p.a&amp;product="&amp;SUBSTITUTE('Favourite Offers'!J20,CHAR(38),"")&amp;"&amp;type=Investment"</f>
        <v>/quick-application/?lender=ubank&amp;rate=4.89% p.a&amp;product=Own Home Loan (Interest Only) - Investment&amp;type=Investment</v>
      </c>
      <c r="N9" t="str">
        <f>"/quick-application/?lender="&amp;'Favourite Offers'!C21&amp;"&amp;rate="&amp;'Favourite Offers'!D21*100&amp;"% p.a&amp;product="&amp;SUBSTITUTE('Favourite Offers'!J21,CHAR(38),"")&amp;"&amp;type=Investment"</f>
        <v>/quick-application/?lender=AMP&amp;rate=4.89% p.a&amp;product=Professional Package Variable (Interest Only) - Investment &amp;type=Investment</v>
      </c>
      <c r="O9" t="str">
        <f>"/quick-application/?lender="&amp;'Favourite Offers'!C22&amp;"&amp;rate="&amp;'Favourite Offers'!D22*100&amp;"% p.a&amp;product="&amp;SUBSTITUTE('Favourite Offers'!J22,CHAR(38),"")&amp;"&amp;type=Investment"</f>
        <v>/quick-application/?lender=Bank of Melbourne&amp;rate=4.94% p.a&amp;product=Basic Variable Loan *Special* (Interest Only) - Investment&amp;type=Investment</v>
      </c>
      <c r="P9" t="str">
        <f>"/quick-application/?lender="&amp;'Favourite Offers'!C23&amp;"&amp;rate="&amp;'Favourite Offers'!D23*100&amp;"% p.a&amp;product="&amp;SUBSTITUTE('Favourite Offers'!J23,CHAR(38),"")&amp;"&amp;type=Investment"</f>
        <v>/quick-application/?lender=Citibank&amp;rate=4.94% p.a&amp;product=Basic Variable (Interest Only) - Investment&amp;type=Investment</v>
      </c>
      <c r="Q9" t="str">
        <f>"/quick-application/?lender="&amp;'Favourite Offers'!C26&amp;"&amp;rate="&amp;'Favourite Offers'!D26*100&amp;"% p.a&amp;product="&amp;SUBSTITUTE('Favourite Offers'!J26,CHAR(38),"")&amp;"&amp;type=Owner Occupied"</f>
        <v>/quick-application/?lender=Connective&amp;rate=4.13% p.a&amp;product=Construction Variable (No Offset) (Interest Only) - Owner Occupied &amp;type=Owner Occupied</v>
      </c>
      <c r="R9" t="str">
        <f>"/quick-application/?lender="&amp;'Favourite Offers'!C27&amp;"&amp;rate="&amp;'Favourite Offers'!D27*100&amp;"% p.a&amp;product="&amp;SUBSTITUTE('Favourite Offers'!J27,CHAR(38),"")&amp;"&amp;type=Owner Occupied"</f>
        <v>/quick-application/?lender=Macquarie Bank&amp;rate=4.29% p.a&amp;product=Basic Home Loan Variable (Construction) - Owner Occupied&amp;type=Owner Occupied</v>
      </c>
      <c r="S9" t="str">
        <f>"/quick-application/?lender="&amp;'Favourite Offers'!C28&amp;"&amp;rate="&amp;'Favourite Offers'!D28*100&amp;"% p.a&amp;product="&amp;SUBSTITUTE('Favourite Offers'!J28,CHAR(38),"")&amp;"&amp;type=Owner Occupied"</f>
        <v>/quick-application/?lender=Virgin Money&amp;rate=4.69% p.a&amp;product=Reward Me Variable Construction (P  I) - Owner Occupied&amp;type=Owner Occupied</v>
      </c>
      <c r="T9" t="str">
        <f>"/quick-application/?lender="&amp;'Favourite Offers'!C29&amp;"&amp;rate="&amp;'Favourite Offers'!D29*100&amp;"% p.a&amp;product="&amp;SUBSTITUTE('Favourite Offers'!J29,CHAR(38),"")&amp;"&amp;type=Owner Occupied"</f>
        <v>/quick-application/?lender=AMP&amp;rate=5.79% p.a&amp;product=Professional Package (Construction) (Interest Only) - Owner Occupied&amp;type=Owner Occupied</v>
      </c>
      <c r="U9" t="str">
        <f>"/quick-application/?lender="&amp;'Favourite Offers'!C32&amp;"&amp;rate="&amp;'Favourite Offers'!D32*100&amp;"% p.a&amp;product="&amp;SUBSTITUTE('Favourite Offers'!J32,CHAR(38),"")&amp;"&amp;type=Owner Occupied"</f>
        <v>/quick-application/?lender=Connective&amp;rate=4.14% p.a&amp;product=CHL Essentials Variable (P  I) - Owner Occupied &amp;type=Owner Occupied</v>
      </c>
      <c r="V9" t="str">
        <f>"/quick-application/?lender="&amp;'Favourite Offers'!C33&amp;"&amp;rate="&amp;'Favourite Offers'!D33*100&amp;"% p.a&amp;product="&amp;SUBSTITUTE('Favourite Offers'!J33,CHAR(38),"")&amp;"&amp;type=Owner Occupied"</f>
        <v>/quick-application/?lender=ME Bank&amp;rate=5.19% p.a&amp;product=Flexible Home Loan Fixed (Member Package) (P  I) - Owner Occupied &amp;type=Owner Occupied</v>
      </c>
      <c r="W9" t="str">
        <f>"/quick-application/?lender="&amp;'Favourite Offers'!C34&amp;"&amp;rate="&amp;'Favourite Offers'!D34*100&amp;"% p.a&amp;product="&amp;SUBSTITUTE('Favourite Offers'!J34,CHAR(38),"")&amp;"&amp;type=Investment"</f>
        <v>/quick-application/?lender=AMP&amp;rate=4.54% p.a&amp;product=Essential Home Loan (P  I) - Investment&amp;type=Investment</v>
      </c>
      <c r="X9" t="str">
        <f>"/quick-application/?lender="&amp;'Favourite Offers'!C35&amp;"&amp;rate="&amp;'Favourite Offers'!D35*100&amp;"% p.a&amp;product="&amp;SUBSTITUTE('Favourite Offers'!J35,CHAR(38),"")&amp;"&amp;type=Investment"</f>
        <v>/quick-application/?lender=ubank&amp;rate=4.89% p.a&amp;product=Own Home Loan (Interest Only) - Investment&amp;type=Investment</v>
      </c>
      <c r="Y9" t="str">
        <f>"/quick-application/?lender="&amp;'Favourite Offers'!C36&amp;"&amp;rate="&amp;'Favourite Offers'!D36*100&amp;"% p.a&amp;product="&amp;SUBSTITUTE('Favourite Offers'!J36,CHAR(38),"")&amp;"&amp;type=Owner Occupied"</f>
        <v>/quick-application/?lender=Connective&amp;rate=4.13% p.a&amp;product=Construction Variable (No Offset) (Interest Only) - Owner Occupied &amp;type=Owner Occupied</v>
      </c>
    </row>
    <row r="10" spans="1:25">
      <c r="A10" t="str">
        <f>"/full-application/?lender="&amp;'Favourite Offers'!C3&amp;"&amp;rate="&amp;'Favourite Offers'!D3*100&amp;"% p.a&amp;product="&amp;SUBSTITUTE('Favourite Offers'!J3,CHAR(38),"")&amp;"&amp;type=Owner Occupied"</f>
        <v>/full-application/?lender=Connective&amp;rate=4.14% p.a&amp;product=CHL Essentials Variable (P  I) - Owner Occupied &amp;type=Owner Occupied</v>
      </c>
      <c r="B10" t="str">
        <f>"/full-application/?lender="&amp;'Favourite Offers'!C4&amp;"&amp;rate="&amp;'Favourite Offers'!D4*100&amp;"% p.a&amp;product="&amp;SUBSTITUTE('Favourite Offers'!J4,CHAR(38),"")&amp;"&amp;type=Owner Occupied"</f>
        <v>/full-application/?lender=Westpac&amp;rate=4.24% p.a&amp;product=Flexi First Option 2 Year Intro Home Loan Variable **Special** (PI) - Owner Occupied &amp;type=Owner Occupied</v>
      </c>
      <c r="C10" t="str">
        <f>"/full-application/?lender="&amp;'Favourite Offers'!C5&amp;"&amp;rate="&amp;'Favourite Offers'!D5*100&amp;"% p.a&amp;product="&amp;SUBSTITUTE('Favourite Offers'!J5,CHAR(38),"")&amp;"&amp;type=Owner Occupied"</f>
        <v>/full-application/?lender=ubank&amp;rate=4.29% p.a&amp;product=Neat Home Loan (P  I) - Owner Occupied&amp;type=Owner Occupied</v>
      </c>
      <c r="D10" t="str">
        <f>"/full-application/?lender="&amp;'Favourite Offers'!C6&amp;"&amp;rate="&amp;'Favourite Offers'!D6*100&amp;"% p.a&amp;product="&amp;SUBSTITUTE('Favourite Offers'!J6,CHAR(38),"")&amp;"&amp;type=Owner Occupied"</f>
        <v>/full-application/?lender=St George Bank&amp;rate=4.34% p.a&amp;product=Basic Variable Loan **Special** (PI) - Owner Occupied &amp;type=Owner Occupied</v>
      </c>
      <c r="E10" t="str">
        <f>"/full-application/?lender="&amp;'Favourite Offers'!C8&amp;"&amp;rate="&amp;'Favourite Offers'!D8*100&amp;"% p.a&amp;product="&amp;SUBSTITUTE('Favourite Offers'!J8,CHAR(38),"")&amp;"&amp;type=Owner Occupied"</f>
        <v>/full-application/?lender=ME Bank&amp;rate=5.19% p.a&amp;product=Flexible Home Loan Fixed (Member Package) (P  I) - Owner Occupied &amp;type=Owner Occupied</v>
      </c>
      <c r="F10" t="str">
        <f>"/full-application/?lender="&amp;'Favourite Offers'!C9&amp;"&amp;rate="&amp;'Favourite Offers'!D9*100&amp;"% p.a&amp;product="&amp;SUBSTITUTE('Favourite Offers'!J9,CHAR(38),"")&amp;"&amp;type=Owner Occupied"</f>
        <v>/full-application/?lender=Connective&amp;rate=5.19% p.a&amp;product=Fixed Term Loan (No Offset) (P  I) - Owner Occupied&amp;type=Owner Occupied</v>
      </c>
      <c r="G10" t="str">
        <f>"/full-application/?lender="&amp;'Favourite Offers'!C10&amp;"&amp;rate="&amp;'Favourite Offers'!D10*100&amp;"% p.a&amp;product="&amp;SUBSTITUTE('Favourite Offers'!J10,CHAR(38),"")&amp;"&amp;type=Owner Occupied"</f>
        <v>/full-application/?lender=ING&amp;rate=5.29% p.a&amp;product=Fixed Rate Loan (Split with Orange Advantage) (P  I) - Owner Occupied&amp;type=Owner Occupied</v>
      </c>
      <c r="H10" t="str">
        <f>"/full-application/?lender="&amp;'Favourite Offers'!C11&amp;"&amp;rate="&amp;'Favourite Offers'!D11*100&amp;"% p.a&amp;product="&amp;SUBSTITUTE('Favourite Offers'!J11,CHAR(38),"")&amp;"&amp;type=Owner Occupied"</f>
        <v>/full-application/?lender=ubank&amp;rate=5.34% p.a&amp;product=Own Home Loan Fixed (P  I) - Owner Occupied &amp;type=Owner Occupied</v>
      </c>
      <c r="I10" t="str">
        <f>"/full-application/?lender="&amp;'Favourite Offers'!C14&amp;"&amp;rate="&amp;'Favourite Offers'!D14*100&amp;"% p.a&amp;product="&amp;SUBSTITUTE('Favourite Offers'!J14,CHAR(38),"")&amp;"&amp;type=Investment"</f>
        <v>/full-application/?lender=AMP&amp;rate=4.54% p.a&amp;product=Essential Home Loan (P  I) - Investment&amp;type=Investment</v>
      </c>
      <c r="J10" t="str">
        <f>"/full-application/?lender="&amp;'Favourite Offers'!C15&amp;"&amp;rate="&amp;'Favourite Offers'!D15*100&amp;"% p.a&amp;product="&amp;SUBSTITUTE('Favourite Offers'!J15,CHAR(38),"")&amp;"&amp;type=Investment"</f>
        <v>/full-application/?lender=Westpac&amp;rate=4.54% p.a&amp;product=Flexi First Option 2 Year Intro Home Loan Variable **Special** (PI) - Investment  &amp;type=Investment</v>
      </c>
      <c r="K10" t="str">
        <f>"/full-application/?lender="&amp;'Favourite Offers'!C16&amp;"&amp;rate="&amp;'Favourite Offers'!D16*100&amp;"% p.a&amp;product="&amp;SUBSTITUTE('Favourite Offers'!J16,CHAR(38),"")&amp;"&amp;type=Investment"</f>
        <v>/full-application/?lender=Bank of Melbourne&amp;rate=4.59% p.a&amp;product=Basic Variable Loan *Special* (PI) - Investment&amp;type=Investment</v>
      </c>
      <c r="L10" t="str">
        <f>"/full-application/?lender="&amp;'Favourite Offers'!C17&amp;"&amp;rate="&amp;'Favourite Offers'!D17*100&amp;"% p.a&amp;product="&amp;SUBSTITUTE('Favourite Offers'!J17,CHAR(38),"")&amp;"&amp;type=Investment"</f>
        <v>/full-application/?lender=ING&amp;rate=4.59% p.a&amp;product=Mortgage Simplifier Home Loan (P  I)  - Investment&amp;type=Investment</v>
      </c>
      <c r="M10" t="str">
        <f>"/full-application/?lender="&amp;'Favourite Offers'!C20&amp;"&amp;rate="&amp;'Favourite Offers'!D20*100&amp;"% p.a&amp;product="&amp;SUBSTITUTE('Favourite Offers'!J20,CHAR(38),"")&amp;"&amp;type=Investment"</f>
        <v>/full-application/?lender=ubank&amp;rate=4.89% p.a&amp;product=Own Home Loan (Interest Only) - Investment&amp;type=Investment</v>
      </c>
      <c r="N10" t="str">
        <f>"/full-application/?lender="&amp;'Favourite Offers'!C21&amp;"&amp;rate="&amp;'Favourite Offers'!D21*100&amp;"% p.a&amp;product="&amp;SUBSTITUTE('Favourite Offers'!J21,CHAR(38),"")&amp;"&amp;type=Investment"</f>
        <v>/full-application/?lender=AMP&amp;rate=4.89% p.a&amp;product=Professional Package Variable (Interest Only) - Investment &amp;type=Investment</v>
      </c>
      <c r="O10" t="str">
        <f>"/full-application/?lender="&amp;'Favourite Offers'!C22&amp;"&amp;rate="&amp;'Favourite Offers'!D22*100&amp;"% p.a&amp;product="&amp;SUBSTITUTE('Favourite Offers'!J22,CHAR(38),"")&amp;"&amp;type=Investment"</f>
        <v>/full-application/?lender=Bank of Melbourne&amp;rate=4.94% p.a&amp;product=Basic Variable Loan *Special* (Interest Only) - Investment&amp;type=Investment</v>
      </c>
      <c r="P10" t="str">
        <f>"/full-application/?lender="&amp;'Favourite Offers'!C23&amp;"&amp;rate="&amp;'Favourite Offers'!D23*100&amp;"% p.a&amp;product="&amp;SUBSTITUTE('Favourite Offers'!J23,CHAR(38),"")&amp;"&amp;type=Investment"</f>
        <v>/full-application/?lender=Citibank&amp;rate=4.94% p.a&amp;product=Basic Variable (Interest Only) - Investment&amp;type=Investment</v>
      </c>
      <c r="Q10" t="str">
        <f>"/full-application/?lender="&amp;'Favourite Offers'!C26&amp;"&amp;rate="&amp;'Favourite Offers'!D26*100&amp;"% p.a&amp;product="&amp;SUBSTITUTE('Favourite Offers'!J26,CHAR(38),"")&amp;"&amp;type=Owner Occupied"</f>
        <v>/full-application/?lender=Connective&amp;rate=4.13% p.a&amp;product=Construction Variable (No Offset) (Interest Only) - Owner Occupied &amp;type=Owner Occupied</v>
      </c>
      <c r="R10" t="str">
        <f>"/full-application/?lender="&amp;'Favourite Offers'!C27&amp;"&amp;rate="&amp;'Favourite Offers'!D27*100&amp;"% p.a&amp;product="&amp;SUBSTITUTE('Favourite Offers'!J27,CHAR(38),"")&amp;"&amp;type=Owner Occupied"</f>
        <v>/full-application/?lender=Macquarie Bank&amp;rate=4.29% p.a&amp;product=Basic Home Loan Variable (Construction) - Owner Occupied&amp;type=Owner Occupied</v>
      </c>
      <c r="S10" t="str">
        <f>"/full-application/?lender="&amp;'Favourite Offers'!C28&amp;"&amp;rate="&amp;'Favourite Offers'!D28*100&amp;"% p.a&amp;product="&amp;SUBSTITUTE('Favourite Offers'!J28,CHAR(38),"")&amp;"&amp;type=Owner Occupied"</f>
        <v>/full-application/?lender=Virgin Money&amp;rate=4.69% p.a&amp;product=Reward Me Variable Construction (P  I) - Owner Occupied&amp;type=Owner Occupied</v>
      </c>
      <c r="T10" t="str">
        <f>"/full-application/?lender="&amp;'Favourite Offers'!C29&amp;"&amp;rate="&amp;'Favourite Offers'!D29*100&amp;"% p.a&amp;product="&amp;SUBSTITUTE('Favourite Offers'!J29,CHAR(38),"")&amp;"&amp;type=Owner Occupied"</f>
        <v>/full-application/?lender=AMP&amp;rate=5.79% p.a&amp;product=Professional Package (Construction) (Interest Only) - Owner Occupied&amp;type=Owner Occupied</v>
      </c>
      <c r="U10" t="str">
        <f>"/full-application/?lender="&amp;'Favourite Offers'!C32&amp;"&amp;rate="&amp;'Favourite Offers'!D32*100&amp;"% p.a&amp;product="&amp;SUBSTITUTE('Favourite Offers'!J32,CHAR(38),"")&amp;"&amp;type=Owner Occupied"</f>
        <v>/full-application/?lender=Connective&amp;rate=4.14% p.a&amp;product=CHL Essentials Variable (P  I) - Owner Occupied &amp;type=Owner Occupied</v>
      </c>
      <c r="V10" t="str">
        <f>"/full-application/?lender="&amp;'Favourite Offers'!C33&amp;"&amp;rate="&amp;'Favourite Offers'!D33*100&amp;"% p.a&amp;product="&amp;SUBSTITUTE('Favourite Offers'!J33,CHAR(38),"")&amp;"&amp;type=Owner Occupied"</f>
        <v>/full-application/?lender=ME Bank&amp;rate=5.19% p.a&amp;product=Flexible Home Loan Fixed (Member Package) (P  I) - Owner Occupied &amp;type=Owner Occupied</v>
      </c>
      <c r="W10" t="str">
        <f>"/full-application/?lender="&amp;'Favourite Offers'!C34&amp;"&amp;rate="&amp;'Favourite Offers'!D34*100&amp;"% p.a&amp;product="&amp;SUBSTITUTE('Favourite Offers'!J34,CHAR(38),"")&amp;"&amp;type=Investment"</f>
        <v>/full-application/?lender=AMP&amp;rate=4.54% p.a&amp;product=Essential Home Loan (P  I) - Investment&amp;type=Investment</v>
      </c>
      <c r="X10" t="str">
        <f>"/full-application/?lender="&amp;'Favourite Offers'!C35&amp;"&amp;rate="&amp;'Favourite Offers'!D35*100&amp;"% p.a&amp;product="&amp;SUBSTITUTE('Favourite Offers'!J35,CHAR(38),"")&amp;"&amp;type=Investment"</f>
        <v>/full-application/?lender=ubank&amp;rate=4.89% p.a&amp;product=Own Home Loan (Interest Only) - Investment&amp;type=Investment</v>
      </c>
      <c r="Y10" t="str">
        <f>"/full-application/?lender="&amp;'Favourite Offers'!C36&amp;"&amp;rate="&amp;'Favourite Offers'!D36*100&amp;"% p.a&amp;product="&amp;SUBSTITUTE('Favourite Offers'!J36,CHAR(38),"")&amp;"&amp;type=Owner Occupied"</f>
        <v>/full-application/?lender=Connective&amp;rate=4.13% p.a&amp;product=Construction Variable (No Offset) (Interest Only) - Owner Occupied &amp;type=Owner Occupied</v>
      </c>
    </row>
    <row r="11" spans="1:25">
      <c r="A11" t="str">
        <f>"&lt;a href="&amp;CHAR(34)&amp;'Favourite Offers'!K3&amp;CHAR(34)&amp;" target="&amp;CHAR(34)&amp;"_blank"&amp;CHAR(34)&amp;"&gt;&lt;img src="&amp;CHAR(34)&amp;VLOOKUP('Favourite Offers'!C3,Data!A1:C40,3,FALSE)&amp;CHAR(34)&amp;" alt="&amp;CHAR(34)&amp;'Favourite Offers'!C3&amp;CHAR(34)&amp;"&gt;&lt;/a&gt;"</f>
        <v>&lt;a href="https://www.connectivehomeloans.com.au/" target="_blank"&gt;&lt;img src="/wp-content/uploads/2019/07/Connective_299x200.jpg" alt="Connective"&gt;&lt;/a&gt;</v>
      </c>
      <c r="B11" t="str">
        <f>"&lt;a href="&amp;CHAR(34)&amp;'Favourite Offers'!K4&amp;CHAR(34)&amp;" target="&amp;CHAR(34)&amp;"_blank"&amp;CHAR(34)&amp;"&gt;&lt;img src="&amp;CHAR(34)&amp;VLOOKUP('Favourite Offers'!C4,Data!A1:C40,3,FALSE)&amp;CHAR(34)&amp;" alt="&amp;CHAR(34)&amp;'Favourite Offers'!C4&amp;CHAR(34)&amp;"&gt;&lt;/a&gt;"</f>
        <v>&lt;a href="https://www.westpac.com.au/personal-banking/home-loans/variable-interest-rates/" target="_blank"&gt;&lt;img src="/wp-content/uploads/2018/06/Westpac_365x150.png" alt="Westpac"&gt;&lt;/a&gt;</v>
      </c>
      <c r="C11" t="str">
        <f>"&lt;a href="&amp;CHAR(34)&amp;'Favourite Offers'!K5&amp;CHAR(34)&amp;" target="&amp;CHAR(34)&amp;"_blank"&amp;CHAR(34)&amp;"&gt;&lt;img src="&amp;CHAR(34)&amp;VLOOKUP('Favourite Offers'!C5,Data!A1:C40,3,FALSE)&amp;CHAR(34)&amp;" alt="&amp;CHAR(34)&amp;'Favourite Offers'!C5&amp;CHAR(34)&amp;"&gt;&lt;/a&gt;"</f>
        <v>&lt;a href="https://www.ubank.com.au/home-loans/interest-rates-and-fees" target="_blank"&gt;&lt;img src="/wp-content/uploads/2022/05/ubank_536x150.png" alt="ubank"&gt;&lt;/a&gt;</v>
      </c>
      <c r="D11" t="str">
        <f>"&lt;a href="&amp;CHAR(34)&amp;'Favourite Offers'!K6&amp;CHAR(34)&amp;" target="&amp;CHAR(34)&amp;"_blank"&amp;CHAR(34)&amp;"&gt;&lt;img src="&amp;CHAR(34)&amp;VLOOKUP('Favourite Offers'!C6,Data!A1:C40,3,FALSE)&amp;CHAR(34)&amp;" alt="&amp;CHAR(34)&amp;'Favourite Offers'!C6&amp;CHAR(34)&amp;"&gt;&lt;/a&gt;"</f>
        <v>&lt;a href="https://www.stgeorge.com.au/personal/home-loans/home-loan-interest-rates" target="_blank"&gt;&lt;img src="/wp-content/uploads/2018/06/St-George-Bank_250x250.png" alt="St George Bank"&gt;&lt;/a&gt;</v>
      </c>
      <c r="E11" t="e">
        <f>"&lt;a href="&amp;CHAR(34)&amp;'Favourite Offers'!#REF!&amp;CHAR(34)&amp;" target="&amp;CHAR(34)&amp;"_blank"&amp;CHAR(34)&amp;"&gt;&lt;img src="&amp;CHAR(34)&amp;VLOOKUP('Favourite Offers'!C8,Data!A1:C40,3,FALSE)&amp;CHAR(34)&amp;" alt="&amp;CHAR(34)&amp;'Favourite Offers'!C8&amp;CHAR(34)&amp;"&gt;&lt;/a&gt;"</f>
        <v>#REF!</v>
      </c>
      <c r="F11" t="str">
        <f>"&lt;a href="&amp;CHAR(34)&amp;'Favourite Offers'!K8&amp;CHAR(34)&amp;" target="&amp;CHAR(34)&amp;"_blank"&amp;CHAR(34)&amp;"&gt;&lt;img src="&amp;CHAR(34)&amp;VLOOKUP('Favourite Offers'!C9,Data!A1:C40,3,FALSE)&amp;CHAR(34)&amp;" alt="&amp;CHAR(34)&amp;'Favourite Offers'!C9&amp;CHAR(34)&amp;"&gt;&lt;/a&gt;"</f>
        <v>&lt;a href="https://www.mebank.com.au/home-loans/" target="_blank"&gt;&lt;img src="/wp-content/uploads/2019/07/Connective_299x200.jpg" alt="Connective"&gt;&lt;/a&gt;</v>
      </c>
      <c r="G11" t="str">
        <f>"&lt;a href="&amp;CHAR(34)&amp;'Favourite Offers'!K10&amp;CHAR(34)&amp;" target="&amp;CHAR(34)&amp;"_blank"&amp;CHAR(34)&amp;"&gt;&lt;img src="&amp;CHAR(34)&amp;VLOOKUP('Favourite Offers'!C10,Data!A1:C40,3,FALSE)&amp;CHAR(34)&amp;" alt="&amp;CHAR(34)&amp;'Favourite Offers'!C10&amp;CHAR(34)&amp;"&gt;&lt;/a&gt;"</f>
        <v>&lt;a href="https://www.ing.com.au/home-loans.html" target="_blank"&gt;&lt;img src="/wp-content/uploads/2018/06/ING.250x250.jpg" alt="ING"&gt;&lt;/a&gt;</v>
      </c>
      <c r="H11" t="str">
        <f>"&lt;a href="&amp;CHAR(34)&amp;'Favourite Offers'!K11&amp;CHAR(34)&amp;" target="&amp;CHAR(34)&amp;"_blank"&amp;CHAR(34)&amp;"&gt;&lt;img src="&amp;CHAR(34)&amp;VLOOKUP('Favourite Offers'!C11,Data!A1:C40,3,FALSE)&amp;CHAR(34)&amp;" alt="&amp;CHAR(34)&amp;'Favourite Offers'!C11&amp;CHAR(34)&amp;"&gt;&lt;/a&gt;"</f>
        <v>&lt;a href="https://www.ubank.com.au/home-loans/interest-rates-and-fees" target="_blank"&gt;&lt;img src="/wp-content/uploads/2022/05/ubank_536x150.png" alt="ubank"&gt;&lt;/a&gt;</v>
      </c>
      <c r="I11" t="str">
        <f>"&lt;a href="&amp;CHAR(34)&amp;'Favourite Offers'!K14&amp;CHAR(34)&amp;" target="&amp;CHAR(34)&amp;"_blank"&amp;CHAR(34)&amp;"&gt;&lt;img src="&amp;CHAR(34)&amp;VLOOKUP('Favourite Offers'!C14,Data!A1:C40,3,FALSE)&amp;CHAR(34)&amp;" alt="&amp;CHAR(34)&amp;'Favourite Offers'!C14&amp;CHAR(34)&amp;"&gt;&lt;/a&gt;"</f>
        <v>&lt;a href="https://www.amp.com.au/home-loans/interest-rates-fees" target="_blank"&gt;&lt;img src="/wp-content/uploads/2018/06/AMP2_327x150.jpg" alt="AMP"&gt;&lt;/a&gt;</v>
      </c>
      <c r="J11" t="str">
        <f>"&lt;a href="&amp;CHAR(34)&amp;'Favourite Offers'!K15&amp;CHAR(34)&amp;" target="&amp;CHAR(34)&amp;"_blank"&amp;CHAR(34)&amp;"&gt;&lt;img src="&amp;CHAR(34)&amp;VLOOKUP('Favourite Offers'!C15,Data!A1:C40,3,FALSE)&amp;CHAR(34)&amp;" alt="&amp;CHAR(34)&amp;'Favourite Offers'!C15&amp;CHAR(34)&amp;"&gt;&lt;/a&gt;"</f>
        <v>&lt;a href="https://www.westpac.com.au/personal-banking/home-loans/variable-interest-rates/" target="_blank"&gt;&lt;img src="/wp-content/uploads/2018/06/Westpac_365x150.png" alt="Westpac"&gt;&lt;/a&gt;</v>
      </c>
      <c r="K11" t="str">
        <f>"&lt;a href="&amp;CHAR(34)&amp;'Favourite Offers'!K16&amp;CHAR(34)&amp;" target="&amp;CHAR(34)&amp;"_blank"&amp;CHAR(34)&amp;"&gt;&lt;img src="&amp;CHAR(34)&amp;VLOOKUP('Favourite Offers'!C16,Data!A1:C40,3,FALSE)&amp;CHAR(34)&amp;" alt="&amp;CHAR(34)&amp;'Favourite Offers'!C16&amp;CHAR(34)&amp;"&gt;&lt;/a&gt;"</f>
        <v>&lt;a href="https://www.bankofmelbourne.com.au/personal/home-loans/our-home-loans/basic-home-loan" target="_blank"&gt;&lt;img src="/wp-content/uploads/2018/06/Bank-of-Melbourne2_450x150.jpg" alt="Bank of Melbourne"&gt;&lt;/a&gt;</v>
      </c>
      <c r="L11" t="str">
        <f>"&lt;a href="&amp;CHAR(34)&amp;'Favourite Offers'!K17&amp;CHAR(34)&amp;" target="&amp;CHAR(34)&amp;"_blank"&amp;CHAR(34)&amp;"&gt;&lt;img src="&amp;CHAR(34)&amp;VLOOKUP('Favourite Offers'!C17,Data!A1:C40,3,FALSE)&amp;CHAR(34)&amp;" alt="&amp;CHAR(34)&amp;'Favourite Offers'!C17&amp;CHAR(34)&amp;"&gt;&lt;/a&gt;"</f>
        <v>&lt;a href="https://www.ing.com.au/home-loans.html" target="_blank"&gt;&lt;img src="/wp-content/uploads/2018/06/ING.250x250.jpg" alt="ING"&gt;&lt;/a&gt;</v>
      </c>
      <c r="M11" t="str">
        <f>"&lt;a href="&amp;CHAR(34)&amp;'Favourite Offers'!K20&amp;CHAR(34)&amp;" target="&amp;CHAR(34)&amp;"_blank"&amp;CHAR(34)&amp;"&gt;&lt;img src="&amp;CHAR(34)&amp;VLOOKUP('Favourite Offers'!C20,Data!A1:C40,3,FALSE)&amp;CHAR(34)&amp;" alt="&amp;CHAR(34)&amp;'Favourite Offers'!C20&amp;CHAR(34)&amp;"&gt;&lt;/a&gt;"</f>
        <v>&lt;a href="https://www.ubank.com.au/home-loans/interest-rates-and-fees" target="_blank"&gt;&lt;img src="/wp-content/uploads/2022/05/ubank_536x150.png" alt="ubank"&gt;&lt;/a&gt;</v>
      </c>
      <c r="N11" t="str">
        <f>"&lt;a href="&amp;CHAR(34)&amp;'Favourite Offers'!K21&amp;CHAR(34)&amp;" target="&amp;CHAR(34)&amp;"_blank"&amp;CHAR(34)&amp;"&gt;&lt;img src="&amp;CHAR(34)&amp;VLOOKUP('Favourite Offers'!C21,Data!A1:C40,3,FALSE)&amp;CHAR(34)&amp;" alt="&amp;CHAR(34)&amp;'Favourite Offers'!C21&amp;CHAR(34)&amp;"&gt;&lt;/a&gt;"</f>
        <v>&lt;a href="https://www.amp.com.au/home-loans/loans/professional-package-home-loan" target="_blank"&gt;&lt;img src="/wp-content/uploads/2018/06/AMP2_327x150.jpg" alt="AMP"&gt;&lt;/a&gt;</v>
      </c>
      <c r="O11" t="str">
        <f>"&lt;a href="&amp;CHAR(34)&amp;'Favourite Offers'!K22&amp;CHAR(34)&amp;" target="&amp;CHAR(34)&amp;"_blank"&amp;CHAR(34)&amp;"&gt;&lt;img src="&amp;CHAR(34)&amp;VLOOKUP('Favourite Offers'!C22,Data!A1:C40,3,FALSE)&amp;CHAR(34)&amp;" alt="&amp;CHAR(34)&amp;'Favourite Offers'!C22&amp;CHAR(34)&amp;"&gt;&lt;/a&gt;"</f>
        <v>&lt;a href="https://www.bankofmelbourne.com.au/personal/home-loans/our-home-loans/basic-home-loan" target="_blank"&gt;&lt;img src="/wp-content/uploads/2018/06/Bank-of-Melbourne2_450x150.jpg" alt="Bank of Melbourne"&gt;&lt;/a&gt;</v>
      </c>
      <c r="P11" t="str">
        <f>"&lt;a href="&amp;CHAR(34)&amp;'Favourite Offers'!K23&amp;CHAR(34)&amp;" target="&amp;CHAR(34)&amp;"_blank"&amp;CHAR(34)&amp;"&gt;&lt;img src="&amp;CHAR(34)&amp;VLOOKUP('Favourite Offers'!C23,Data!A1:C40,3,FALSE)&amp;CHAR(34)&amp;" alt="&amp;CHAR(34)&amp;'Favourite Offers'!C23&amp;CHAR(34)&amp;"&gt;&lt;/a&gt;"</f>
        <v>&lt;a href="https://www1.citibank.com.au/home-loans/" target="_blank"&gt;&lt;img src="/wp-content/uploads/2018/06/Citibank2_307x200.png" alt="Citibank"&gt;&lt;/a&gt;</v>
      </c>
      <c r="Q11" t="str">
        <f>"&lt;a href="&amp;CHAR(34)&amp;'Favourite Offers'!K26&amp;CHAR(34)&amp;" target="&amp;CHAR(34)&amp;"_blank"&amp;CHAR(34)&amp;"&gt;&lt;img src="&amp;CHAR(34)&amp;VLOOKUP('Favourite Offers'!C26,Data!A1:C40,3,FALSE)&amp;CHAR(34)&amp;" alt="&amp;CHAR(34)&amp;'Favourite Offers'!C26&amp;CHAR(34)&amp;"&gt;&lt;/a&gt;"</f>
        <v>&lt;a href="https://www.connectivehomeloans.com.au/" target="_blank"&gt;&lt;img src="/wp-content/uploads/2019/07/Connective_299x200.jpg" alt="Connective"&gt;&lt;/a&gt;</v>
      </c>
      <c r="R11" t="str">
        <f>"&lt;a href="&amp;CHAR(34)&amp;'Favourite Offers'!K27&amp;CHAR(34)&amp;" target="&amp;CHAR(34)&amp;"_blank"&amp;CHAR(34)&amp;"&gt;&lt;img src="&amp;CHAR(34)&amp;VLOOKUP('Favourite Offers'!C27,Data!A1:C40,3,FALSE)&amp;CHAR(34)&amp;" alt="&amp;CHAR(34)&amp;'Favourite Offers'!C27&amp;CHAR(34)&amp;"&gt;&lt;/a&gt;"</f>
        <v>&lt;a href="https://www.macquarie.com.au/home-loans/home-loan-rates.html" target="_blank"&gt;&lt;img src="/wp-content/uploads/2018/04/Macquarie2_250x250.jpg" alt="Macquarie Bank"&gt;&lt;/a&gt;</v>
      </c>
      <c r="S11" t="str">
        <f>"&lt;a href="&amp;CHAR(34)&amp;'Favourite Offers'!K28&amp;CHAR(34)&amp;" target="&amp;CHAR(34)&amp;"_blank"&amp;CHAR(34)&amp;"&gt;&lt;img src="&amp;CHAR(34)&amp;VLOOKUP('Favourite Offers'!C28,Data!A1:C40,3,FALSE)&amp;CHAR(34)&amp;" alt="&amp;CHAR(34)&amp;'Favourite Offers'!C28&amp;CHAR(34)&amp;"&gt;&lt;/a&gt;"</f>
        <v>&lt;a href="https://virginmoney.com.au/home-loans/compare-our-home-loans" target="_blank"&gt;&lt;img src="/wp-content/uploads/2019/07/Virgin-Money_225x225.png" alt="Virgin Money"&gt;&lt;/a&gt;</v>
      </c>
      <c r="T11" t="str">
        <f>"&lt;a href="&amp;CHAR(34)&amp;'Favourite Offers'!K29&amp;CHAR(34)&amp;" target="&amp;CHAR(34)&amp;"_blank"&amp;CHAR(34)&amp;"&gt;&lt;img src="&amp;CHAR(34)&amp;VLOOKUP('Favourite Offers'!C29,Data!A1:C40,3,FALSE)&amp;CHAR(34)&amp;" alt="&amp;CHAR(34)&amp;'Favourite Offers'!C29&amp;CHAR(34)&amp;"&gt;&lt;/a&gt;"</f>
        <v>&lt;a href="https://www.amp.com.au/home-loans/interest-rates-fees" target="_blank"&gt;&lt;img src="/wp-content/uploads/2018/06/AMP2_327x150.jpg" alt="AMP"&gt;&lt;/a&gt;</v>
      </c>
      <c r="U11" t="str">
        <f>"&lt;a href="&amp;CHAR(34)&amp;'Favourite Offers'!K32&amp;CHAR(34)&amp;" target="&amp;CHAR(34)&amp;"_blank"&amp;CHAR(34)&amp;"&gt;&lt;img src="&amp;CHAR(34)&amp;VLOOKUP('Favourite Offers'!C32,Data!A1:C40,3,FALSE)&amp;CHAR(34)&amp;" alt="&amp;CHAR(34)&amp;'Favourite Offers'!C32&amp;CHAR(34)&amp;"&gt;&lt;/a&gt;"</f>
        <v>&lt;a href="https://www.connectivehomeloans.com.au/" target="_blank"&gt;&lt;img src="/wp-content/uploads/2019/07/Connective_299x200.jpg" alt="Connective"&gt;&lt;/a&gt;</v>
      </c>
      <c r="V11" t="str">
        <f>"&lt;a href="&amp;CHAR(34)&amp;'Favourite Offers'!K33&amp;CHAR(34)&amp;" target="&amp;CHAR(34)&amp;"_blank"&amp;CHAR(34)&amp;"&gt;&lt;img src="&amp;CHAR(34)&amp;VLOOKUP('Favourite Offers'!C33,Data!A1:C40,3,FALSE)&amp;CHAR(34)&amp;" alt="&amp;CHAR(34)&amp;'Favourite Offers'!C33&amp;CHAR(34)&amp;"&gt;&lt;/a&gt;"</f>
        <v>&lt;a href="https://www.mebank.com.au/home-loans/" target="_blank"&gt;&lt;img src="/wp-content/uploads/2018/06/ME-Bank_246x246.jpg" alt="ME Bank"&gt;&lt;/a&gt;</v>
      </c>
      <c r="W11" t="str">
        <f>"&lt;a href="&amp;CHAR(34)&amp;'Favourite Offers'!K34&amp;CHAR(34)&amp;" target="&amp;CHAR(34)&amp;"_blank"&amp;CHAR(34)&amp;"&gt;&lt;img src="&amp;CHAR(34)&amp;VLOOKUP('Favourite Offers'!C34,Data!A1:C40,3,FALSE)&amp;CHAR(34)&amp;" alt="&amp;CHAR(34)&amp;'Favourite Offers'!C34&amp;CHAR(34)&amp;"&gt;&lt;/a&gt;"</f>
        <v>&lt;a href="https://www.amp.com.au/home-loans/interest-rates-fees" target="_blank"&gt;&lt;img src="/wp-content/uploads/2018/06/AMP2_327x150.jpg" alt="AMP"&gt;&lt;/a&gt;</v>
      </c>
      <c r="X11" t="str">
        <f>"&lt;a href="&amp;CHAR(34)&amp;'Favourite Offers'!K35&amp;CHAR(34)&amp;" target="&amp;CHAR(34)&amp;"_blank"&amp;CHAR(34)&amp;"&gt;&lt;img src="&amp;CHAR(34)&amp;VLOOKUP('Favourite Offers'!C35,Data!A1:C40,3,FALSE)&amp;CHAR(34)&amp;" alt="&amp;CHAR(34)&amp;'Favourite Offers'!C35&amp;CHAR(34)&amp;"&gt;&lt;/a&gt;"</f>
        <v>&lt;a href="https://www.ubank.com.au/home-loans/interest-rates-and-fees" target="_blank"&gt;&lt;img src="/wp-content/uploads/2022/05/ubank_536x150.png" alt="ubank"&gt;&lt;/a&gt;</v>
      </c>
      <c r="Y11" t="str">
        <f>"&lt;a href="&amp;CHAR(34)&amp;'Favourite Offers'!K36&amp;CHAR(34)&amp;" target="&amp;CHAR(34)&amp;"_blank"&amp;CHAR(34)&amp;"&gt;&lt;img src="&amp;CHAR(34)&amp;VLOOKUP('Favourite Offers'!C36,Data!A1:C40,3,FALSE)&amp;CHAR(34)&amp;" alt="&amp;CHAR(34)&amp;'Favourite Offers'!C36&amp;CHAR(34)&amp;"&gt;&lt;/a&gt;"</f>
        <v>&lt;a href="https://www.connectivehomeloans.com.au/" target="_blank"&gt;&lt;img src="/wp-content/uploads/2019/07/Connective_299x200.jpg" alt="Connective"&gt;&lt;/a&gt;</v>
      </c>
    </row>
  </sheetData>
  <phoneticPr fontId="6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Favourite Offers</vt:lpstr>
      <vt:lpstr>Data</vt:lpstr>
      <vt:lpstr>Export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Zhou</dc:creator>
  <cp:lastModifiedBy>Amna Asghar</cp:lastModifiedBy>
  <dcterms:created xsi:type="dcterms:W3CDTF">2018-04-30T05:39:10Z</dcterms:created>
  <dcterms:modified xsi:type="dcterms:W3CDTF">2022-10-19T04:45:05Z</dcterms:modified>
</cp:coreProperties>
</file>